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11640"/>
  </bookViews>
  <sheets>
    <sheet name="Раздел 1" sheetId="1" r:id="rId1"/>
    <sheet name="Раздел 2" sheetId="2" r:id="rId2"/>
  </sheets>
  <definedNames>
    <definedName name="_xlnm._FilterDatabase" localSheetId="0" hidden="1">'Раздел 1'!$A$85:$K$245</definedName>
    <definedName name="_xlnm.Print_Titles" localSheetId="0">'Раздел 1'!$22:$24</definedName>
    <definedName name="_xlnm.Print_Titles" localSheetId="1">'Раздел 2'!$3:$6</definedName>
    <definedName name="_xlnm.Print_Area" localSheetId="0">'Раздел 1'!$A$1:$K$245</definedName>
    <definedName name="_xlnm.Print_Area" localSheetId="1">'Раздел 2'!$A$1:$I$52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2" i="1"/>
  <c r="F7" i="2"/>
  <c r="H177" i="1"/>
  <c r="H89"/>
  <c r="H60" l="1"/>
  <c r="J48" l="1"/>
  <c r="J46" s="1"/>
  <c r="I48"/>
  <c r="I46" s="1"/>
  <c r="H25"/>
  <c r="H48"/>
  <c r="H46" s="1"/>
  <c r="J33" l="1"/>
  <c r="J43"/>
  <c r="H33"/>
  <c r="H43"/>
  <c r="I43"/>
  <c r="I33"/>
  <c r="J35"/>
  <c r="I89"/>
  <c r="J89"/>
  <c r="I62"/>
  <c r="I140"/>
  <c r="H35" l="1"/>
  <c r="I35" l="1"/>
  <c r="I34"/>
  <c r="J34"/>
  <c r="H222" l="1"/>
  <c r="H153"/>
  <c r="H149"/>
  <c r="H145"/>
  <c r="H113"/>
  <c r="H98"/>
  <c r="H34"/>
  <c r="H122"/>
  <c r="F17" i="2"/>
  <c r="H37" i="1" l="1"/>
  <c r="H143"/>
  <c r="H140"/>
  <c r="H134"/>
  <c r="I60" l="1"/>
  <c r="I37" s="1"/>
  <c r="J62"/>
  <c r="J60" s="1"/>
  <c r="J37" l="1"/>
  <c r="I240" l="1"/>
  <c r="J240"/>
  <c r="H240"/>
  <c r="H227" l="1"/>
  <c r="I227"/>
  <c r="J227"/>
  <c r="I222"/>
  <c r="J222"/>
  <c r="G21" i="2" l="1"/>
  <c r="H21"/>
  <c r="I21"/>
  <c r="F21"/>
  <c r="G17"/>
  <c r="H17"/>
  <c r="I32"/>
  <c r="G32"/>
  <c r="H32"/>
  <c r="F32"/>
  <c r="H28" l="1"/>
  <c r="H15" s="1"/>
  <c r="G28"/>
  <c r="G15" s="1"/>
  <c r="I28"/>
  <c r="I17"/>
  <c r="J233" i="1"/>
  <c r="I233"/>
  <c r="H233"/>
  <c r="J169"/>
  <c r="I169"/>
  <c r="H169"/>
  <c r="J161"/>
  <c r="I161"/>
  <c r="H161"/>
  <c r="J153"/>
  <c r="I153"/>
  <c r="J149"/>
  <c r="I149"/>
  <c r="J145"/>
  <c r="I145"/>
  <c r="J140"/>
  <c r="J134"/>
  <c r="I134"/>
  <c r="J113"/>
  <c r="I113"/>
  <c r="J108"/>
  <c r="I108"/>
  <c r="H108"/>
  <c r="H87" s="1"/>
  <c r="J98"/>
  <c r="I98"/>
  <c r="H167" l="1"/>
  <c r="O108"/>
  <c r="J177"/>
  <c r="J167" s="1"/>
  <c r="I7" i="2"/>
  <c r="H120" i="1"/>
  <c r="F28" i="2"/>
  <c r="F15" s="1"/>
  <c r="I177" i="1"/>
  <c r="I167" s="1"/>
  <c r="J122"/>
  <c r="J120" s="1"/>
  <c r="J87"/>
  <c r="I122"/>
  <c r="I120" s="1"/>
  <c r="I143"/>
  <c r="I87"/>
  <c r="J143"/>
  <c r="H85" l="1"/>
  <c r="I85"/>
  <c r="I31" s="1"/>
  <c r="H31"/>
  <c r="P108"/>
  <c r="Q108"/>
  <c r="G7" i="2"/>
  <c r="H7"/>
  <c r="J85" i="1"/>
  <c r="J31" s="1"/>
</calcChain>
</file>

<file path=xl/sharedStrings.xml><?xml version="1.0" encoding="utf-8"?>
<sst xmlns="http://schemas.openxmlformats.org/spreadsheetml/2006/main" count="1339" uniqueCount="396">
  <si>
    <t>Наименование показателя</t>
  </si>
  <si>
    <t>Код строки</t>
  </si>
  <si>
    <t>Код бюджетной классификации</t>
  </si>
  <si>
    <t>Сумма</t>
  </si>
  <si>
    <t>РзПр</t>
  </si>
  <si>
    <t>КВФО</t>
  </si>
  <si>
    <t xml:space="preserve">Аналитический код </t>
  </si>
  <si>
    <t>КОСГУ</t>
  </si>
  <si>
    <t>на 2022 год</t>
  </si>
  <si>
    <t>за пределами планового периода</t>
  </si>
  <si>
    <t>УТВЕРЖДАЮ</t>
  </si>
  <si>
    <t>(наименование должности уполномоченного лица, наименование органа - учредителя (учреждения)</t>
  </si>
  <si>
    <t>Коды</t>
  </si>
  <si>
    <t>Дата</t>
  </si>
  <si>
    <t>глава по БК</t>
  </si>
  <si>
    <t>ИНН</t>
  </si>
  <si>
    <t>КПП</t>
  </si>
  <si>
    <t>по ОКЕИ</t>
  </si>
  <si>
    <t>Орган, осуществляющий
функции и полномочия учредителя</t>
  </si>
  <si>
    <t>Учреждение</t>
  </si>
  <si>
    <t>Единица измерения: руб.</t>
  </si>
  <si>
    <t>Раздел 1. Поступления и выплаты</t>
  </si>
  <si>
    <t>Остаток средств на начало текущего финансового года</t>
  </si>
  <si>
    <t>в том числе:</t>
  </si>
  <si>
    <t>приносящая доход деятельность (собственные доходы учреждения)</t>
  </si>
  <si>
    <t>средства во временном распоряжении</t>
  </si>
  <si>
    <t>субсидия на выполнение государственного задания</t>
  </si>
  <si>
    <t>субсидии на иные цели</t>
  </si>
  <si>
    <t>Остаток средств на конец текущего финансового года</t>
  </si>
  <si>
    <t>00001</t>
  </si>
  <si>
    <t>00002</t>
  </si>
  <si>
    <t>х</t>
  </si>
  <si>
    <t>2</t>
  </si>
  <si>
    <t>3</t>
  </si>
  <si>
    <t>4</t>
  </si>
  <si>
    <t>5</t>
  </si>
  <si>
    <t>Доходы, всего:</t>
  </si>
  <si>
    <t>доходы от собственности, всего</t>
  </si>
  <si>
    <t>доходы от операционной аренды</t>
  </si>
  <si>
    <t>иные доходы от собственности</t>
  </si>
  <si>
    <t>доходы от оказания услуг, работ, компенсации затрат учреждений, всего</t>
  </si>
  <si>
    <t xml:space="preserve">субсидия на финансовое обеспечение выполнения государственного задания </t>
  </si>
  <si>
    <t>поступления от оказания услуг (выполнения работ) на платной основе и от иной приносящей доход деятельности</t>
  </si>
  <si>
    <t>доходы от оказания платных услуг (работ)</t>
  </si>
  <si>
    <t>от образовательной деятельности</t>
  </si>
  <si>
    <t>от прочих видов деятельности</t>
  </si>
  <si>
    <t>доходы от компенсации затрат</t>
  </si>
  <si>
    <t>доходы по условным арендным платежам</t>
  </si>
  <si>
    <t>доходы от штрафов, пеней, иных сумм принудительного изъятия, всего</t>
  </si>
  <si>
    <t>доходы от штрафных санкций за нарушение законодательства о закупках и нарушение условий контрактов (договоров)</t>
  </si>
  <si>
    <t>страховые возмещения</t>
  </si>
  <si>
    <t>возмещение ущерба имуществу (за исключением страховых возмещений)</t>
  </si>
  <si>
    <t>прочие доходы от сумм принудительного изъятия</t>
  </si>
  <si>
    <t>безвозмездные денежные поступления, всего</t>
  </si>
  <si>
    <t>поступления текущего характера бюджетным и автономным учреждениям от сектора государственного управления</t>
  </si>
  <si>
    <t>из них:</t>
  </si>
  <si>
    <t>поступления текущего характера от организаций государственного сектора</t>
  </si>
  <si>
    <t>поступления текущего характера от иных резидентов (за исключением сектора государственного управления и организаций государственного сектора</t>
  </si>
  <si>
    <t>поступления капитального характера бюджетным и автономным учреждениям от сектора государственного управления</t>
  </si>
  <si>
    <t>поступления капитального характера от иных резидентов (за исключением сектора государственного управления и организаций государственного сектора)</t>
  </si>
  <si>
    <t>прочие доходы, всего</t>
  </si>
  <si>
    <t>доходы от операций с активами, всего</t>
  </si>
  <si>
    <t>доходы от выбытия основных средств</t>
  </si>
  <si>
    <t>прочие поступления, всего</t>
  </si>
  <si>
    <t>увеличение остатков денежных средств за счет возврата дебиторской задолженности прошлых лет</t>
  </si>
  <si>
    <t>Расходы, всего</t>
  </si>
  <si>
    <t>на выплаты персоналу, всего</t>
  </si>
  <si>
    <t>оплата труда</t>
  </si>
  <si>
    <t>заработная плата</t>
  </si>
  <si>
    <t>премиальный фонд руководителя</t>
  </si>
  <si>
    <t>социальные пособия и компенсации персоналу в денежной форме</t>
  </si>
  <si>
    <t>иные выплаты персоналу учреждений, за исключением фонда оплаты труда</t>
  </si>
  <si>
    <t>прочие несоциальные выплаты персоналу в денежной форме</t>
  </si>
  <si>
    <t>прочие несоциальные выплаты персоналу в натуральной форме</t>
  </si>
  <si>
    <t>транспортные услуги</t>
  </si>
  <si>
    <t>прочие работы, услуги</t>
  </si>
  <si>
    <t>иные выплаты, за исключением фонда оплаты труда учреждения, для выполнения отдельных полномочий</t>
  </si>
  <si>
    <t>иные выплаты текущего характера физическим лицам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</si>
  <si>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</si>
  <si>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на выплаты по оплате труда</t>
  </si>
  <si>
    <t>на иные выплаты работникам</t>
  </si>
  <si>
    <t>социальные и иные выплаты населению, всего</t>
  </si>
  <si>
    <t>социальные выплаты гражданам, кроме публичных нормативных социальных выплат</t>
  </si>
  <si>
    <t>пособия, компенсации и иные социальные выплаты гражданам, кроме публичных нормативных обязательств</t>
  </si>
  <si>
    <t>пособия по социальной помощи населению в денежной форме</t>
  </si>
  <si>
    <t xml:space="preserve">пенсии, пособия, выплачиваемые работодателями, нанимателями бывшим работникам
</t>
  </si>
  <si>
    <t>приобретение товаров, работ, услуг в пользу граждан в целях их социального обеспечения</t>
  </si>
  <si>
    <t>стипендии</t>
  </si>
  <si>
    <t>премии и гранты</t>
  </si>
  <si>
    <t>уплата налогов, сборов и иных платежей, всего</t>
  </si>
  <si>
    <t>налог на имущество организаций и земельный налог</t>
  </si>
  <si>
    <t>налоги, пошлины и сборы</t>
  </si>
  <si>
    <t>прочие налоги, сборы</t>
  </si>
  <si>
    <t>иные платежи</t>
  </si>
  <si>
    <t>штрафы за нарушение законодательства о налогах и сборах, законодательства о страховых взносах</t>
  </si>
  <si>
    <t>штрафы за нарушение законодательства о закупках и нарушение условий контрактов (договоров)</t>
  </si>
  <si>
    <t>другие экономические санкции</t>
  </si>
  <si>
    <t>иные выплаты текущего характера организациям</t>
  </si>
  <si>
    <t>прочие выплаты (кроме выплат на закупку товаров, работ, услуг)</t>
  </si>
  <si>
    <t>исполнение судебных актов Российской Федерации и мировых соглашений по возмещению причиненного вреда</t>
  </si>
  <si>
    <t>закупка товаров, работ, услуг в целях капитального ремонта государственного (муниципального) имущества</t>
  </si>
  <si>
    <t>работы, услуги по содержанию имущества</t>
  </si>
  <si>
    <t>услуги, работы для целей капитальных вложений</t>
  </si>
  <si>
    <t>прочая закупка товаров, работ и услуг</t>
  </si>
  <si>
    <t>услуги связи</t>
  </si>
  <si>
    <t>коммунальные услуги</t>
  </si>
  <si>
    <t>арендная плата за пользование имуществом (за исключением земельных участков и других обособленных природных объектов)</t>
  </si>
  <si>
    <t>страхование</t>
  </si>
  <si>
    <t>увеличение стоимости основных средств</t>
  </si>
  <si>
    <t>увеличение стоимости лекарственных препаратов и материалов, применяемых в медицинских целях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</si>
  <si>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</si>
  <si>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</si>
  <si>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строительных материалов</t>
  </si>
  <si>
    <t>увеличение стоимости мягкого инвентаря</t>
  </si>
  <si>
    <t>увеличение стоимости прочих оборотных запасов (материалов)</t>
  </si>
  <si>
    <t>увеличение стоимости материальных запасов для целей капитальных вложений</t>
  </si>
  <si>
    <t>увеличение стоимости прочих материальных запасов однократного применения</t>
  </si>
  <si>
    <t>капитальные вложения в объекты государственной (муниципальной) собственности, всего</t>
  </si>
  <si>
    <t>приобретение объектов недвижимого имущества государственными (муниципальными) бюджетными и автономными учреждениями</t>
  </si>
  <si>
    <t xml:space="preserve">Выплаты, уменьшающие доход, всего </t>
  </si>
  <si>
    <t>иные доходы</t>
  </si>
  <si>
    <t xml:space="preserve">налог на прибыль </t>
  </si>
  <si>
    <t>налог на добавленную стоимость</t>
  </si>
  <si>
    <t xml:space="preserve">прочие налоги, уменьшающие доход </t>
  </si>
  <si>
    <t xml:space="preserve">Прочие выплаты, всего </t>
  </si>
  <si>
    <t>перечисление денежного обеспечения</t>
  </si>
  <si>
    <t>возврат в бюджет средств субсидии</t>
  </si>
  <si>
    <t xml:space="preserve">расходы на закупку товаров, работ, услуг, всего </t>
  </si>
  <si>
    <t>10000</t>
  </si>
  <si>
    <t>11000</t>
  </si>
  <si>
    <t>11010</t>
  </si>
  <si>
    <t>11020</t>
  </si>
  <si>
    <t>12000</t>
  </si>
  <si>
    <t>12100</t>
  </si>
  <si>
    <t>12200</t>
  </si>
  <si>
    <t>12210</t>
  </si>
  <si>
    <t>12220</t>
  </si>
  <si>
    <t>12230</t>
  </si>
  <si>
    <t>13000</t>
  </si>
  <si>
    <t>13100</t>
  </si>
  <si>
    <t>13200</t>
  </si>
  <si>
    <t>13300</t>
  </si>
  <si>
    <t>13400</t>
  </si>
  <si>
    <t>14000</t>
  </si>
  <si>
    <t>14100</t>
  </si>
  <si>
    <t>14200</t>
  </si>
  <si>
    <t>14300</t>
  </si>
  <si>
    <t>14400</t>
  </si>
  <si>
    <t>15000</t>
  </si>
  <si>
    <t>16000</t>
  </si>
  <si>
    <t>16100</t>
  </si>
  <si>
    <t>17000</t>
  </si>
  <si>
    <t>17100</t>
  </si>
  <si>
    <t>17200</t>
  </si>
  <si>
    <t>20000</t>
  </si>
  <si>
    <t>21000</t>
  </si>
  <si>
    <t>21100</t>
  </si>
  <si>
    <t>21110</t>
  </si>
  <si>
    <t>21200</t>
  </si>
  <si>
    <t>21210</t>
  </si>
  <si>
    <t>21220</t>
  </si>
  <si>
    <t>21230</t>
  </si>
  <si>
    <t>21240</t>
  </si>
  <si>
    <t>21300</t>
  </si>
  <si>
    <t>21310</t>
  </si>
  <si>
    <t>21330</t>
  </si>
  <si>
    <t>21400</t>
  </si>
  <si>
    <t>21410</t>
  </si>
  <si>
    <t>21420</t>
  </si>
  <si>
    <t>22000</t>
  </si>
  <si>
    <t>22100</t>
  </si>
  <si>
    <t>22110</t>
  </si>
  <si>
    <t>22111</t>
  </si>
  <si>
    <t>22113</t>
  </si>
  <si>
    <t>22114</t>
  </si>
  <si>
    <t>22120</t>
  </si>
  <si>
    <t>22121</t>
  </si>
  <si>
    <t>22200</t>
  </si>
  <si>
    <t>22210</t>
  </si>
  <si>
    <t>22220</t>
  </si>
  <si>
    <t>22300</t>
  </si>
  <si>
    <t>22310</t>
  </si>
  <si>
    <t>23000</t>
  </si>
  <si>
    <t>23100</t>
  </si>
  <si>
    <t>23110</t>
  </si>
  <si>
    <t>23200</t>
  </si>
  <si>
    <t>23210</t>
  </si>
  <si>
    <t>23300</t>
  </si>
  <si>
    <t>23310</t>
  </si>
  <si>
    <t>23320</t>
  </si>
  <si>
    <t>23330</t>
  </si>
  <si>
    <t>23340</t>
  </si>
  <si>
    <t>23350</t>
  </si>
  <si>
    <t>23360</t>
  </si>
  <si>
    <t>24000</t>
  </si>
  <si>
    <t>24100</t>
  </si>
  <si>
    <t>24110</t>
  </si>
  <si>
    <t>25000</t>
  </si>
  <si>
    <t>25100</t>
  </si>
  <si>
    <t>25110</t>
  </si>
  <si>
    <t>25120</t>
  </si>
  <si>
    <t>25130</t>
  </si>
  <si>
    <t>25200</t>
  </si>
  <si>
    <t>25201</t>
  </si>
  <si>
    <t>25202</t>
  </si>
  <si>
    <t>25203</t>
  </si>
  <si>
    <t>25204</t>
  </si>
  <si>
    <t>25205</t>
  </si>
  <si>
    <t>25206</t>
  </si>
  <si>
    <t>25207</t>
  </si>
  <si>
    <t>25208</t>
  </si>
  <si>
    <t>25210</t>
  </si>
  <si>
    <t>25211</t>
  </si>
  <si>
    <t>25212</t>
  </si>
  <si>
    <t>25213</t>
  </si>
  <si>
    <t>25214</t>
  </si>
  <si>
    <t>25215</t>
  </si>
  <si>
    <t>25216</t>
  </si>
  <si>
    <t>25217</t>
  </si>
  <si>
    <t>25218</t>
  </si>
  <si>
    <t>25300</t>
  </si>
  <si>
    <t>25310</t>
  </si>
  <si>
    <t>25320</t>
  </si>
  <si>
    <t>30000</t>
  </si>
  <si>
    <t>31000</t>
  </si>
  <si>
    <t>31100</t>
  </si>
  <si>
    <t>31200</t>
  </si>
  <si>
    <t>31300</t>
  </si>
  <si>
    <t>40000</t>
  </si>
  <si>
    <t>41000</t>
  </si>
  <si>
    <t>42000</t>
  </si>
  <si>
    <t>43000</t>
  </si>
  <si>
    <t>44000</t>
  </si>
  <si>
    <t>0704</t>
  </si>
  <si>
    <t>120</t>
  </si>
  <si>
    <t>130</t>
  </si>
  <si>
    <t>140</t>
  </si>
  <si>
    <t>150</t>
  </si>
  <si>
    <t>180</t>
  </si>
  <si>
    <t>400</t>
  </si>
  <si>
    <t>410</t>
  </si>
  <si>
    <t>510</t>
  </si>
  <si>
    <t>111</t>
  </si>
  <si>
    <t>112</t>
  </si>
  <si>
    <t>113</t>
  </si>
  <si>
    <t>119</t>
  </si>
  <si>
    <t>300</t>
  </si>
  <si>
    <t>320</t>
  </si>
  <si>
    <t>321</t>
  </si>
  <si>
    <t>323</t>
  </si>
  <si>
    <t>340</t>
  </si>
  <si>
    <t>350</t>
  </si>
  <si>
    <t>850</t>
  </si>
  <si>
    <t>851</t>
  </si>
  <si>
    <t>852</t>
  </si>
  <si>
    <t>853</t>
  </si>
  <si>
    <t>831</t>
  </si>
  <si>
    <t>243</t>
  </si>
  <si>
    <t>244</t>
  </si>
  <si>
    <t>406</t>
  </si>
  <si>
    <t>610</t>
  </si>
  <si>
    <t>121</t>
  </si>
  <si>
    <t>129</t>
  </si>
  <si>
    <t>131</t>
  </si>
  <si>
    <t>134</t>
  </si>
  <si>
    <t>135</t>
  </si>
  <si>
    <t>141</t>
  </si>
  <si>
    <t>143</t>
  </si>
  <si>
    <t>144</t>
  </si>
  <si>
    <t>145</t>
  </si>
  <si>
    <t>152</t>
  </si>
  <si>
    <t>154</t>
  </si>
  <si>
    <t>155</t>
  </si>
  <si>
    <t>162</t>
  </si>
  <si>
    <t>165</t>
  </si>
  <si>
    <t>211</t>
  </si>
  <si>
    <t>266</t>
  </si>
  <si>
    <t>212</t>
  </si>
  <si>
    <t>214</t>
  </si>
  <si>
    <t>222</t>
  </si>
  <si>
    <t>226</t>
  </si>
  <si>
    <t>296</t>
  </si>
  <si>
    <t>213</t>
  </si>
  <si>
    <t>262</t>
  </si>
  <si>
    <t>264</t>
  </si>
  <si>
    <t>291</t>
  </si>
  <si>
    <t>292</t>
  </si>
  <si>
    <t>293</t>
  </si>
  <si>
    <t>295</t>
  </si>
  <si>
    <t>297</t>
  </si>
  <si>
    <t>225</t>
  </si>
  <si>
    <t>228</t>
  </si>
  <si>
    <t>221</t>
  </si>
  <si>
    <t>223</t>
  </si>
  <si>
    <t>224</t>
  </si>
  <si>
    <t>227</t>
  </si>
  <si>
    <t>310</t>
  </si>
  <si>
    <t>341</t>
  </si>
  <si>
    <t>342</t>
  </si>
  <si>
    <t>343</t>
  </si>
  <si>
    <t>344</t>
  </si>
  <si>
    <t>345</t>
  </si>
  <si>
    <t>346</t>
  </si>
  <si>
    <t>347</t>
  </si>
  <si>
    <t>349</t>
  </si>
  <si>
    <t>189</t>
  </si>
  <si>
    <t xml:space="preserve">Начальник Департамента профессионального
образования Томской области </t>
  </si>
  <si>
    <t>Раздел 2. Сведения по выплатам на закупки товаров, работ, услуг</t>
  </si>
  <si>
    <t>№
п/п</t>
  </si>
  <si>
    <t>Коды
строк</t>
  </si>
  <si>
    <t>Год
начала закупки</t>
  </si>
  <si>
    <t>Код по бюджетной классификации Российской Федерации</t>
  </si>
  <si>
    <t>1</t>
  </si>
  <si>
    <t>4.1</t>
  </si>
  <si>
    <t>6</t>
  </si>
  <si>
    <t>7</t>
  </si>
  <si>
    <t>8</t>
  </si>
  <si>
    <t>Выплаты на закупку товаров, работ, услуг, всего</t>
  </si>
  <si>
    <t>1.1</t>
  </si>
  <si>
    <t>по контрактам (договорам), заключенным до начала текущего финансового года без применения норм Федерального закона от 5 апреля 2013 г. №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№ 14, ст. 1652; 2018, № 32, ст. 5104) (далее - Федеральный закон № 44-ФЗ) и Федерального закона от 18 июля 2011 г. № 223-ФЗ "О закупках товаров, работ, услуг отдельными видами юридических лиц" (Собрание законодательства Российской Федерации, 2011, № 30, ст. 4571; 2018, № 32, ст. 5135) (далее - Федеральный закон № 223-ФЗ)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</si>
  <si>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</si>
  <si>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№ 44-ФЗ и Федерального закона № 223-ФЗ</t>
  </si>
  <si>
    <t>1.3</t>
  </si>
  <si>
    <t>по контрактам (договорам), заключенным до начала текущего финансового года с учетом требований Федерального закона № 44-ФЗ и Федерального закона № 223-ФЗ</t>
  </si>
  <si>
    <t>1.4</t>
  </si>
  <si>
    <t xml:space="preserve">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№ 223-ФЗ </t>
  </si>
  <si>
    <t>25400</t>
  </si>
  <si>
    <t>1.4.1</t>
  </si>
  <si>
    <t>за счет субсидий, предоставляемых на финансовое обеспечение выполнения государственного задания</t>
  </si>
  <si>
    <t>25410</t>
  </si>
  <si>
    <t>1.4.1.1</t>
  </si>
  <si>
    <t>в соответствии с Федеральным законом № 44-ФЗ</t>
  </si>
  <si>
    <t>25411</t>
  </si>
  <si>
    <t>1.4.1.2</t>
  </si>
  <si>
    <t xml:space="preserve">в соответствии с Федеральным законом № 223-ФЗ </t>
  </si>
  <si>
    <t>25412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</si>
  <si>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</si>
  <si>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</si>
  <si>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25420</t>
  </si>
  <si>
    <t>1.4.2.1</t>
  </si>
  <si>
    <t>25421</t>
  </si>
  <si>
    <t>1.4.2.2</t>
  </si>
  <si>
    <t>25422</t>
  </si>
  <si>
    <t>1.4.3</t>
  </si>
  <si>
    <t xml:space="preserve">за счет субсидий, предоставляемых на осуществление капитальных вложений </t>
  </si>
  <si>
    <t>25430</t>
  </si>
  <si>
    <t>1.4.4</t>
  </si>
  <si>
    <t>за счет прочих источников финансового обеспечения</t>
  </si>
  <si>
    <t>25440</t>
  </si>
  <si>
    <t>1.4.4.1</t>
  </si>
  <si>
    <t>25441</t>
  </si>
  <si>
    <t>1.4.4.2</t>
  </si>
  <si>
    <t>в соответствии с Федеральным законом № 223-ФЗ</t>
  </si>
  <si>
    <t>25442</t>
  </si>
  <si>
    <t xml:space="preserve">Итого 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 </t>
  </si>
  <si>
    <t>25500</t>
  </si>
  <si>
    <t>в том числе по году начала закупки:</t>
  </si>
  <si>
    <t>25510</t>
  </si>
  <si>
    <t>25520</t>
  </si>
  <si>
    <t>25530</t>
  </si>
  <si>
    <t>2022</t>
  </si>
  <si>
    <t>Итого 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</si>
  <si>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>25600</t>
  </si>
  <si>
    <t>25610</t>
  </si>
  <si>
    <t>25620</t>
  </si>
  <si>
    <t>25630</t>
  </si>
  <si>
    <t>Руководитель</t>
  </si>
  <si>
    <t>Исполнитель</t>
  </si>
  <si>
    <t>КПД/ КВР</t>
  </si>
  <si>
    <t>на 2023 год</t>
  </si>
  <si>
    <t>на 2024 год</t>
  </si>
  <si>
    <t>24120</t>
  </si>
  <si>
    <t>25301</t>
  </si>
  <si>
    <t>закупка энергетических ресурсов</t>
  </si>
  <si>
    <t>247</t>
  </si>
  <si>
    <t>09WE452100</t>
  </si>
  <si>
    <t xml:space="preserve"> в соответствии с Федеральным законом N 44-ФЗ</t>
  </si>
  <si>
    <t xml:space="preserve"> в соответствии с Федеральным законом N 223-ФЗ</t>
  </si>
  <si>
    <t>25421.2</t>
  </si>
  <si>
    <t xml:space="preserve"> субсидии на осуществление капитальных вложений</t>
  </si>
  <si>
    <t>План финансово-хозяйственной деятельности на 2022 год
и плановый период 2023 и 2024 годов</t>
  </si>
  <si>
    <t xml:space="preserve">гранты из федерального бюджета в форме субсидий </t>
  </si>
  <si>
    <t>субсидия на финансовое обеспечение расходов на выплату государственной академической и государственной социальной стипендий студентам и государственного академического и государственного социального жалованья слушателям, обучающимся в областных государственных профессиональных образовательных организациях по очной форме обучения за счет средств областного бюджета</t>
  </si>
  <si>
    <t>субсидия на финансовое обеспечение расходов на предоставление установленных законодательством Российской Федерации и (или) Томской области мер социальной поддержки отдельным категориям обучающихся в областных государственных профессиональных образовательных организациях</t>
  </si>
  <si>
    <t>2023</t>
  </si>
  <si>
    <t>2024</t>
  </si>
  <si>
    <t>25140</t>
  </si>
  <si>
    <t>Субсидия на финансовое обеспечение расходов на обеспечение образовательных организаций материально-технической базой для внедрения цифровой образовательной среды в рамках реализации регионального проекта «Цифровая образовательная среда» национального проекта «Образование»</t>
  </si>
  <si>
    <t>закупки</t>
  </si>
  <si>
    <t>И.о.главного бухгалтера</t>
  </si>
  <si>
    <t>7009004080</t>
  </si>
  <si>
    <t>700901001</t>
  </si>
  <si>
    <t>субсидия на обеспечение выплат ежемесячного денежного вознаграждения за классное руководство (кураторство) педагогическим работникам областных государственных профессиональных образовательных организаций, реализующих за счет средств областного бюджета образовательные программы среднего профессионального образования, в том числе программы профессионального обучения для лиц с ограниченными возможностями здоровья</t>
  </si>
  <si>
    <t>09.W.E4.52101</t>
  </si>
  <si>
    <t>25421.1</t>
  </si>
  <si>
    <t xml:space="preserve"> субсидии на финансовое обеспечение расходов на функционирование целевой модели цифровой образовательной среды в профессиональных образовательных организациях в рамках реализации регионального проекта «Цифровая образовательная среда» национального проекта «Образование»</t>
  </si>
</sst>
</file>

<file path=xl/styles.xml><?xml version="1.0" encoding="utf-8"?>
<styleSheet xmlns="http://schemas.openxmlformats.org/spreadsheetml/2006/main">
  <numFmts count="1">
    <numFmt numFmtId="164" formatCode="#,##0.00_ ;\-#,##0.00\ "/>
  </numFmts>
  <fonts count="15">
    <font>
      <sz val="11"/>
      <color theme="1"/>
      <name val="PT Astra Serif"/>
      <family val="2"/>
      <charset val="204"/>
    </font>
    <font>
      <sz val="12"/>
      <color theme="1"/>
      <name val="PT Astra Serif"/>
      <family val="2"/>
      <charset val="204"/>
    </font>
    <font>
      <sz val="10"/>
      <color theme="1"/>
      <name val="PT Astra Serif"/>
      <family val="2"/>
      <charset val="204"/>
    </font>
    <font>
      <sz val="8"/>
      <color theme="1"/>
      <name val="PT Astra Serif"/>
      <family val="2"/>
      <charset val="204"/>
    </font>
    <font>
      <b/>
      <sz val="14"/>
      <color theme="1"/>
      <name val="PT Astra Serif"/>
      <family val="1"/>
      <charset val="204"/>
    </font>
    <font>
      <sz val="8"/>
      <name val="PT Astra Serif"/>
      <family val="1"/>
      <charset val="204"/>
    </font>
    <font>
      <sz val="10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1"/>
      <name val="PT Astra Serif"/>
      <family val="1"/>
      <charset val="204"/>
    </font>
    <font>
      <b/>
      <sz val="12"/>
      <name val="PT Astra Serif"/>
      <family val="1"/>
      <charset val="204"/>
    </font>
    <font>
      <sz val="12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0"/>
      <color theme="1"/>
      <name val="PT Astra Serif"/>
      <family val="1"/>
      <charset val="204"/>
    </font>
    <font>
      <sz val="8"/>
      <color theme="1"/>
      <name val="PT Astra Serif"/>
      <family val="1"/>
      <charset val="204"/>
    </font>
    <font>
      <b/>
      <sz val="14"/>
      <name val="PT Astra Serif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 indent="1"/>
    </xf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/>
    <xf numFmtId="0" fontId="6" fillId="0" borderId="1" xfId="0" applyNumberFormat="1" applyFont="1" applyBorder="1" applyAlignment="1">
      <alignment horizontal="left" indent="2"/>
    </xf>
    <xf numFmtId="0" fontId="6" fillId="0" borderId="1" xfId="0" applyNumberFormat="1" applyFont="1" applyBorder="1" applyAlignment="1">
      <alignment horizontal="left" indent="3"/>
    </xf>
    <xf numFmtId="0" fontId="6" fillId="0" borderId="1" xfId="0" applyNumberFormat="1" applyFont="1" applyBorder="1" applyAlignment="1">
      <alignment horizontal="left" indent="4"/>
    </xf>
    <xf numFmtId="0" fontId="6" fillId="3" borderId="1" xfId="0" applyNumberFormat="1" applyFont="1" applyFill="1" applyBorder="1" applyAlignment="1">
      <alignment horizontal="left" indent="3"/>
    </xf>
    <xf numFmtId="0" fontId="6" fillId="3" borderId="1" xfId="0" applyNumberFormat="1" applyFont="1" applyFill="1" applyBorder="1" applyAlignment="1">
      <alignment horizontal="left" indent="2"/>
    </xf>
    <xf numFmtId="0" fontId="8" fillId="0" borderId="1" xfId="0" applyNumberFormat="1" applyFont="1" applyBorder="1" applyAlignment="1">
      <alignment horizontal="left" indent="2"/>
    </xf>
    <xf numFmtId="0" fontId="8" fillId="0" borderId="1" xfId="0" applyNumberFormat="1" applyFont="1" applyBorder="1" applyAlignment="1">
      <alignment horizontal="left" indent="3"/>
    </xf>
    <xf numFmtId="0" fontId="8" fillId="3" borderId="1" xfId="0" applyNumberFormat="1" applyFont="1" applyFill="1" applyBorder="1" applyAlignment="1">
      <alignment horizontal="left" vertical="center" indent="2"/>
    </xf>
    <xf numFmtId="0" fontId="9" fillId="2" borderId="1" xfId="0" applyNumberFormat="1" applyFont="1" applyFill="1" applyBorder="1" applyAlignment="1">
      <alignment horizontal="left"/>
    </xf>
    <xf numFmtId="0" fontId="10" fillId="0" borderId="1" xfId="0" applyNumberFormat="1" applyFont="1" applyBorder="1" applyAlignment="1">
      <alignment horizontal="left" wrapText="1" indent="1"/>
    </xf>
    <xf numFmtId="0" fontId="10" fillId="0" borderId="1" xfId="0" applyNumberFormat="1" applyFont="1" applyBorder="1" applyAlignment="1">
      <alignment horizontal="left" indent="2"/>
    </xf>
    <xf numFmtId="0" fontId="10" fillId="0" borderId="1" xfId="0" applyNumberFormat="1" applyFont="1" applyBorder="1" applyAlignment="1">
      <alignment horizontal="left" vertical="center" wrapText="1" indent="2"/>
    </xf>
    <xf numFmtId="0" fontId="10" fillId="0" borderId="1" xfId="0" applyNumberFormat="1" applyFont="1" applyBorder="1" applyAlignment="1">
      <alignment horizontal="left" wrapText="1" indent="2"/>
    </xf>
    <xf numFmtId="0" fontId="10" fillId="0" borderId="1" xfId="0" applyNumberFormat="1" applyFont="1" applyBorder="1" applyAlignment="1">
      <alignment horizontal="left" indent="3"/>
    </xf>
    <xf numFmtId="0" fontId="10" fillId="0" borderId="1" xfId="0" applyNumberFormat="1" applyFont="1" applyBorder="1" applyAlignment="1">
      <alignment horizontal="left" indent="4"/>
    </xf>
    <xf numFmtId="0" fontId="10" fillId="3" borderId="1" xfId="0" applyNumberFormat="1" applyFont="1" applyFill="1" applyBorder="1" applyAlignment="1">
      <alignment horizontal="left" indent="3"/>
    </xf>
    <xf numFmtId="0" fontId="10" fillId="3" borderId="1" xfId="0" applyNumberFormat="1" applyFont="1" applyFill="1" applyBorder="1" applyAlignment="1">
      <alignment horizontal="left" wrapText="1" indent="1"/>
    </xf>
    <xf numFmtId="0" fontId="10" fillId="3" borderId="1" xfId="0" applyNumberFormat="1" applyFont="1" applyFill="1" applyBorder="1" applyAlignment="1">
      <alignment horizontal="left" indent="2"/>
    </xf>
    <xf numFmtId="0" fontId="10" fillId="3" borderId="1" xfId="0" applyNumberFormat="1" applyFont="1" applyFill="1" applyBorder="1" applyAlignment="1">
      <alignment horizontal="left" wrapText="1" indent="2"/>
    </xf>
    <xf numFmtId="49" fontId="10" fillId="3" borderId="1" xfId="0" applyNumberFormat="1" applyFont="1" applyFill="1" applyBorder="1" applyAlignment="1">
      <alignment horizontal="left" vertical="center" wrapText="1" indent="2"/>
    </xf>
    <xf numFmtId="0" fontId="10" fillId="0" borderId="1" xfId="0" applyNumberFormat="1" applyFont="1" applyBorder="1" applyAlignment="1">
      <alignment horizontal="left" wrapText="1" indent="3"/>
    </xf>
    <xf numFmtId="0" fontId="10" fillId="0" borderId="1" xfId="0" applyNumberFormat="1" applyFont="1" applyFill="1" applyBorder="1" applyAlignment="1">
      <alignment horizontal="left" wrapText="1" indent="3"/>
    </xf>
    <xf numFmtId="0" fontId="10" fillId="3" borderId="1" xfId="0" applyNumberFormat="1" applyFont="1" applyFill="1" applyBorder="1" applyAlignment="1">
      <alignment horizontal="left" vertical="center" wrapText="1" indent="2"/>
    </xf>
    <xf numFmtId="0" fontId="10" fillId="0" borderId="1" xfId="0" applyNumberFormat="1" applyFont="1" applyFill="1" applyBorder="1" applyAlignment="1">
      <alignment horizontal="left" vertical="center" wrapText="1" indent="2"/>
    </xf>
    <xf numFmtId="0" fontId="9" fillId="4" borderId="1" xfId="0" applyNumberFormat="1" applyFont="1" applyFill="1" applyBorder="1" applyAlignment="1">
      <alignment horizontal="left" vertical="center"/>
    </xf>
    <xf numFmtId="0" fontId="10" fillId="5" borderId="1" xfId="0" applyNumberFormat="1" applyFont="1" applyFill="1" applyBorder="1" applyAlignment="1">
      <alignment horizontal="left" vertical="center" wrapText="1" indent="1"/>
    </xf>
    <xf numFmtId="0" fontId="10" fillId="6" borderId="1" xfId="0" applyNumberFormat="1" applyFont="1" applyFill="1" applyBorder="1" applyAlignment="1">
      <alignment horizontal="left" wrapText="1" indent="2"/>
    </xf>
    <xf numFmtId="0" fontId="10" fillId="0" borderId="1" xfId="0" applyNumberFormat="1" applyFont="1" applyFill="1" applyBorder="1" applyAlignment="1">
      <alignment horizontal="left" wrapText="1" indent="4"/>
    </xf>
    <xf numFmtId="0" fontId="10" fillId="6" borderId="1" xfId="0" applyNumberFormat="1" applyFont="1" applyFill="1" applyBorder="1" applyAlignment="1">
      <alignment horizontal="left" vertical="center" wrapText="1" indent="2"/>
    </xf>
    <xf numFmtId="0" fontId="10" fillId="5" borderId="1" xfId="0" applyNumberFormat="1" applyFont="1" applyFill="1" applyBorder="1" applyAlignment="1">
      <alignment horizontal="left" wrapText="1" indent="1"/>
    </xf>
    <xf numFmtId="0" fontId="10" fillId="0" borderId="1" xfId="0" applyNumberFormat="1" applyFont="1" applyFill="1" applyBorder="1" applyAlignment="1">
      <alignment horizontal="left" vertical="center" wrapText="1" indent="3"/>
    </xf>
    <xf numFmtId="0" fontId="10" fillId="3" borderId="1" xfId="0" applyNumberFormat="1" applyFont="1" applyFill="1" applyBorder="1" applyAlignment="1">
      <alignment horizontal="left" wrapText="1" indent="3"/>
    </xf>
    <xf numFmtId="49" fontId="10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left" indent="1"/>
    </xf>
    <xf numFmtId="0" fontId="12" fillId="0" borderId="0" xfId="0" applyFont="1"/>
    <xf numFmtId="0" fontId="7" fillId="0" borderId="0" xfId="0" applyFont="1"/>
    <xf numFmtId="0" fontId="1" fillId="0" borderId="1" xfId="0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4" fontId="2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49" fontId="1" fillId="0" borderId="1" xfId="0" applyNumberFormat="1" applyFont="1" applyBorder="1" applyAlignment="1">
      <alignment horizontal="center" vertical="top"/>
    </xf>
    <xf numFmtId="49" fontId="9" fillId="2" borderId="1" xfId="0" applyNumberFormat="1" applyFont="1" applyFill="1" applyBorder="1" applyAlignment="1">
      <alignment horizontal="center" vertical="top"/>
    </xf>
    <xf numFmtId="4" fontId="9" fillId="2" borderId="1" xfId="0" applyNumberFormat="1" applyFont="1" applyFill="1" applyBorder="1" applyAlignment="1">
      <alignment horizontal="center" vertical="top"/>
    </xf>
    <xf numFmtId="49" fontId="6" fillId="0" borderId="1" xfId="0" applyNumberFormat="1" applyFont="1" applyBorder="1" applyAlignment="1">
      <alignment horizontal="center" vertical="top"/>
    </xf>
    <xf numFmtId="4" fontId="6" fillId="0" borderId="1" xfId="0" applyNumberFormat="1" applyFont="1" applyBorder="1" applyAlignment="1">
      <alignment horizontal="center" vertical="top"/>
    </xf>
    <xf numFmtId="4" fontId="6" fillId="3" borderId="1" xfId="0" applyNumberFormat="1" applyFont="1" applyFill="1" applyBorder="1" applyAlignment="1">
      <alignment horizontal="center" vertical="top"/>
    </xf>
    <xf numFmtId="49" fontId="10" fillId="0" borderId="1" xfId="0" applyNumberFormat="1" applyFont="1" applyBorder="1" applyAlignment="1">
      <alignment horizontal="center" vertical="top"/>
    </xf>
    <xf numFmtId="4" fontId="10" fillId="0" borderId="1" xfId="0" applyNumberFormat="1" applyFont="1" applyBorder="1" applyAlignment="1">
      <alignment horizontal="center" vertical="top"/>
    </xf>
    <xf numFmtId="4" fontId="10" fillId="3" borderId="1" xfId="0" applyNumberFormat="1" applyFont="1" applyFill="1" applyBorder="1" applyAlignment="1">
      <alignment horizontal="center" vertical="top"/>
    </xf>
    <xf numFmtId="49" fontId="10" fillId="3" borderId="1" xfId="0" applyNumberFormat="1" applyFont="1" applyFill="1" applyBorder="1" applyAlignment="1">
      <alignment horizontal="center" vertical="top"/>
    </xf>
    <xf numFmtId="49" fontId="10" fillId="0" borderId="1" xfId="0" applyNumberFormat="1" applyFont="1" applyFill="1" applyBorder="1" applyAlignment="1">
      <alignment horizontal="center" vertical="top"/>
    </xf>
    <xf numFmtId="4" fontId="10" fillId="0" borderId="1" xfId="0" applyNumberFormat="1" applyFont="1" applyFill="1" applyBorder="1" applyAlignment="1">
      <alignment horizontal="center" vertical="top"/>
    </xf>
    <xf numFmtId="49" fontId="8" fillId="0" borderId="1" xfId="0" applyNumberFormat="1" applyFont="1" applyBorder="1" applyAlignment="1">
      <alignment horizontal="center" vertical="top"/>
    </xf>
    <xf numFmtId="4" fontId="8" fillId="0" borderId="1" xfId="0" applyNumberFormat="1" applyFont="1" applyBorder="1" applyAlignment="1">
      <alignment horizontal="center" vertical="top"/>
    </xf>
    <xf numFmtId="4" fontId="8" fillId="3" borderId="1" xfId="0" applyNumberFormat="1" applyFont="1" applyFill="1" applyBorder="1" applyAlignment="1">
      <alignment horizontal="center" vertical="top"/>
    </xf>
    <xf numFmtId="49" fontId="9" fillId="4" borderId="1" xfId="0" applyNumberFormat="1" applyFont="1" applyFill="1" applyBorder="1" applyAlignment="1">
      <alignment horizontal="center" vertical="top"/>
    </xf>
    <xf numFmtId="4" fontId="9" fillId="4" borderId="1" xfId="0" applyNumberFormat="1" applyFont="1" applyFill="1" applyBorder="1" applyAlignment="1">
      <alignment horizontal="center" vertical="top"/>
    </xf>
    <xf numFmtId="49" fontId="10" fillId="5" borderId="1" xfId="0" applyNumberFormat="1" applyFont="1" applyFill="1" applyBorder="1" applyAlignment="1">
      <alignment horizontal="center" vertical="top"/>
    </xf>
    <xf numFmtId="4" fontId="10" fillId="5" borderId="1" xfId="0" applyNumberFormat="1" applyFont="1" applyFill="1" applyBorder="1" applyAlignment="1">
      <alignment horizontal="center" vertical="top"/>
    </xf>
    <xf numFmtId="49" fontId="10" fillId="6" borderId="1" xfId="0" applyNumberFormat="1" applyFont="1" applyFill="1" applyBorder="1" applyAlignment="1">
      <alignment horizontal="center" vertical="top"/>
    </xf>
    <xf numFmtId="4" fontId="10" fillId="6" borderId="1" xfId="0" applyNumberFormat="1" applyFont="1" applyFill="1" applyBorder="1" applyAlignment="1">
      <alignment horizontal="center" vertical="top"/>
    </xf>
    <xf numFmtId="0" fontId="10" fillId="0" borderId="1" xfId="0" applyNumberFormat="1" applyFont="1" applyBorder="1" applyAlignment="1">
      <alignment horizontal="left" vertical="top" wrapText="1" indent="1"/>
    </xf>
    <xf numFmtId="0" fontId="10" fillId="0" borderId="1" xfId="0" applyNumberFormat="1" applyFont="1" applyBorder="1" applyAlignment="1">
      <alignment horizontal="left" vertical="top" wrapText="1" indent="3"/>
    </xf>
    <xf numFmtId="0" fontId="10" fillId="3" borderId="1" xfId="0" applyNumberFormat="1" applyFont="1" applyFill="1" applyBorder="1" applyAlignment="1">
      <alignment horizontal="left" vertical="top" wrapText="1" indent="2"/>
    </xf>
    <xf numFmtId="0" fontId="10" fillId="6" borderId="1" xfId="0" applyNumberFormat="1" applyFont="1" applyFill="1" applyBorder="1" applyAlignment="1">
      <alignment horizontal="left" vertical="top" wrapText="1" indent="2"/>
    </xf>
    <xf numFmtId="49" fontId="8" fillId="0" borderId="1" xfId="0" applyNumberFormat="1" applyFont="1" applyBorder="1" applyAlignment="1">
      <alignment horizontal="left" vertical="top"/>
    </xf>
    <xf numFmtId="4" fontId="8" fillId="0" borderId="1" xfId="0" applyNumberFormat="1" applyFont="1" applyBorder="1" applyAlignment="1">
      <alignment horizontal="left" vertical="top"/>
    </xf>
    <xf numFmtId="4" fontId="8" fillId="3" borderId="1" xfId="0" applyNumberFormat="1" applyFont="1" applyFill="1" applyBorder="1" applyAlignment="1">
      <alignment horizontal="left" vertical="top"/>
    </xf>
    <xf numFmtId="49" fontId="6" fillId="0" borderId="1" xfId="0" applyNumberFormat="1" applyFont="1" applyBorder="1" applyAlignment="1">
      <alignment horizontal="left" vertical="top"/>
    </xf>
    <xf numFmtId="4" fontId="6" fillId="0" borderId="1" xfId="0" applyNumberFormat="1" applyFont="1" applyBorder="1" applyAlignment="1">
      <alignment horizontal="left" vertical="top"/>
    </xf>
    <xf numFmtId="4" fontId="6" fillId="3" borderId="1" xfId="0" applyNumberFormat="1" applyFont="1" applyFill="1" applyBorder="1" applyAlignment="1">
      <alignment horizontal="left" vertical="top"/>
    </xf>
    <xf numFmtId="0" fontId="11" fillId="0" borderId="0" xfId="0" applyFont="1"/>
    <xf numFmtId="0" fontId="6" fillId="0" borderId="1" xfId="0" applyNumberFormat="1" applyFont="1" applyFill="1" applyBorder="1" applyAlignment="1">
      <alignment horizontal="left" indent="4"/>
    </xf>
    <xf numFmtId="49" fontId="6" fillId="0" borderId="1" xfId="0" applyNumberFormat="1" applyFont="1" applyFill="1" applyBorder="1" applyAlignment="1">
      <alignment horizontal="left" vertical="top"/>
    </xf>
    <xf numFmtId="4" fontId="6" fillId="0" borderId="1" xfId="0" applyNumberFormat="1" applyFont="1" applyFill="1" applyBorder="1" applyAlignment="1">
      <alignment horizontal="left" vertical="top"/>
    </xf>
    <xf numFmtId="0" fontId="3" fillId="0" borderId="0" xfId="0" applyFont="1"/>
    <xf numFmtId="0" fontId="5" fillId="0" borderId="0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center" vertical="top"/>
    </xf>
    <xf numFmtId="0" fontId="6" fillId="0" borderId="1" xfId="0" applyNumberFormat="1" applyFont="1" applyBorder="1" applyAlignment="1">
      <alignment horizontal="left" vertical="top" wrapText="1" indent="1"/>
    </xf>
    <xf numFmtId="0" fontId="6" fillId="0" borderId="1" xfId="0" applyNumberFormat="1" applyFont="1" applyBorder="1" applyAlignment="1">
      <alignment horizontal="left" vertical="top" wrapText="1" indent="3"/>
    </xf>
    <xf numFmtId="49" fontId="6" fillId="0" borderId="1" xfId="0" applyNumberFormat="1" applyFont="1" applyFill="1" applyBorder="1" applyAlignment="1">
      <alignment horizontal="center" vertical="top"/>
    </xf>
    <xf numFmtId="49" fontId="9" fillId="0" borderId="1" xfId="0" applyNumberFormat="1" applyFont="1" applyBorder="1" applyAlignment="1">
      <alignment horizontal="center" vertical="top"/>
    </xf>
    <xf numFmtId="0" fontId="9" fillId="0" borderId="1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center"/>
    </xf>
    <xf numFmtId="0" fontId="9" fillId="0" borderId="1" xfId="0" applyNumberFormat="1" applyFont="1" applyBorder="1" applyAlignment="1">
      <alignment horizontal="left" vertical="top" wrapText="1"/>
    </xf>
    <xf numFmtId="0" fontId="13" fillId="0" borderId="0" xfId="0" applyFont="1"/>
    <xf numFmtId="0" fontId="6" fillId="0" borderId="1" xfId="0" applyNumberFormat="1" applyFont="1" applyBorder="1" applyAlignment="1">
      <alignment horizontal="left" vertical="top" wrapText="1" indent="2"/>
    </xf>
    <xf numFmtId="164" fontId="10" fillId="0" borderId="1" xfId="0" applyNumberFormat="1" applyFont="1" applyBorder="1" applyAlignment="1">
      <alignment horizontal="center" vertical="top"/>
    </xf>
    <xf numFmtId="164" fontId="10" fillId="0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top"/>
    </xf>
    <xf numFmtId="0" fontId="7" fillId="0" borderId="0" xfId="0" applyFont="1" applyAlignment="1">
      <alignment wrapText="1"/>
    </xf>
    <xf numFmtId="4" fontId="7" fillId="0" borderId="0" xfId="0" applyNumberFormat="1" applyFont="1"/>
    <xf numFmtId="0" fontId="7" fillId="0" borderId="0" xfId="0" applyFont="1" applyAlignment="1">
      <alignment horizontal="center" vertical="center" wrapText="1"/>
    </xf>
    <xf numFmtId="3" fontId="7" fillId="0" borderId="0" xfId="0" applyNumberFormat="1" applyFont="1"/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9" fontId="10" fillId="0" borderId="1" xfId="0" applyNumberFormat="1" applyFont="1" applyFill="1" applyBorder="1" applyAlignment="1">
      <alignment horizontal="center" vertical="top"/>
    </xf>
    <xf numFmtId="49" fontId="10" fillId="0" borderId="1" xfId="0" applyNumberFormat="1" applyFont="1" applyBorder="1" applyAlignment="1">
      <alignment horizontal="center" vertical="top"/>
    </xf>
    <xf numFmtId="0" fontId="6" fillId="0" borderId="1" xfId="0" applyNumberFormat="1" applyFont="1" applyFill="1" applyBorder="1" applyAlignment="1">
      <alignment horizontal="left" indent="3"/>
    </xf>
    <xf numFmtId="4" fontId="1" fillId="0" borderId="0" xfId="0" applyNumberFormat="1" applyFont="1" applyAlignment="1">
      <alignment horizontal="center" vertical="center"/>
    </xf>
    <xf numFmtId="164" fontId="10" fillId="6" borderId="1" xfId="0" applyNumberFormat="1" applyFont="1" applyFill="1" applyBorder="1" applyAlignment="1">
      <alignment horizontal="center" vertical="top"/>
    </xf>
    <xf numFmtId="0" fontId="10" fillId="0" borderId="1" xfId="0" applyNumberFormat="1" applyFont="1" applyFill="1" applyBorder="1" applyAlignment="1">
      <alignment horizontal="left" vertical="top" wrapText="1" indent="2"/>
    </xf>
    <xf numFmtId="49" fontId="10" fillId="0" borderId="1" xfId="0" applyNumberFormat="1" applyFont="1" applyFill="1" applyBorder="1" applyAlignment="1">
      <alignment horizontal="center" vertical="top"/>
    </xf>
    <xf numFmtId="49" fontId="10" fillId="0" borderId="1" xfId="0" applyNumberFormat="1" applyFont="1" applyBorder="1" applyAlignment="1">
      <alignment horizontal="center" vertical="top"/>
    </xf>
    <xf numFmtId="0" fontId="10" fillId="3" borderId="1" xfId="0" applyNumberFormat="1" applyFont="1" applyFill="1" applyBorder="1" applyAlignment="1">
      <alignment horizontal="left" vertical="top" wrapText="1" indent="4"/>
    </xf>
    <xf numFmtId="0" fontId="10" fillId="0" borderId="1" xfId="0" applyNumberFormat="1" applyFont="1" applyFill="1" applyBorder="1" applyAlignment="1">
      <alignment horizontal="left" vertical="top" wrapText="1" indent="3"/>
    </xf>
    <xf numFmtId="49" fontId="10" fillId="0" borderId="1" xfId="0" applyNumberFormat="1" applyFont="1" applyBorder="1" applyAlignment="1">
      <alignment horizontal="center" vertical="top"/>
    </xf>
    <xf numFmtId="49" fontId="10" fillId="0" borderId="1" xfId="0" applyNumberFormat="1" applyFont="1" applyFill="1" applyBorder="1" applyAlignment="1">
      <alignment horizontal="center" vertical="top"/>
    </xf>
    <xf numFmtId="0" fontId="10" fillId="3" borderId="7" xfId="0" applyNumberFormat="1" applyFont="1" applyFill="1" applyBorder="1" applyAlignment="1">
      <alignment horizontal="left" vertical="top" wrapText="1" indent="3"/>
    </xf>
    <xf numFmtId="49" fontId="10" fillId="0" borderId="7" xfId="0" applyNumberFormat="1" applyFont="1" applyBorder="1" applyAlignment="1">
      <alignment horizontal="center" vertical="top"/>
    </xf>
    <xf numFmtId="49" fontId="10" fillId="0" borderId="1" xfId="0" applyNumberFormat="1" applyFont="1" applyFill="1" applyBorder="1" applyAlignment="1">
      <alignment horizontal="center" vertical="top"/>
    </xf>
    <xf numFmtId="4" fontId="1" fillId="0" borderId="0" xfId="0" applyNumberFormat="1" applyFont="1"/>
    <xf numFmtId="49" fontId="10" fillId="0" borderId="1" xfId="0" applyNumberFormat="1" applyFont="1" applyFill="1" applyBorder="1" applyAlignment="1">
      <alignment horizontal="center" vertical="top"/>
    </xf>
    <xf numFmtId="49" fontId="10" fillId="0" borderId="1" xfId="0" applyNumberFormat="1" applyFont="1" applyBorder="1" applyAlignment="1">
      <alignment horizontal="center" vertical="top"/>
    </xf>
    <xf numFmtId="0" fontId="6" fillId="0" borderId="1" xfId="0" applyNumberFormat="1" applyFont="1" applyBorder="1" applyAlignment="1">
      <alignment horizontal="left" vertical="top" wrapText="1" indent="4"/>
    </xf>
    <xf numFmtId="0" fontId="10" fillId="0" borderId="1" xfId="0" applyNumberFormat="1" applyFont="1" applyFill="1" applyBorder="1" applyAlignment="1">
      <alignment horizontal="left" vertical="top" wrapText="1" indent="3"/>
    </xf>
    <xf numFmtId="49" fontId="10" fillId="0" borderId="1" xfId="0" applyNumberFormat="1" applyFont="1" applyBorder="1" applyAlignment="1">
      <alignment horizontal="center" vertical="top"/>
    </xf>
    <xf numFmtId="49" fontId="10" fillId="0" borderId="1" xfId="0" applyNumberFormat="1" applyFont="1" applyFill="1" applyBorder="1" applyAlignment="1">
      <alignment horizontal="center" vertical="top"/>
    </xf>
    <xf numFmtId="49" fontId="10" fillId="0" borderId="1" xfId="0" applyNumberFormat="1" applyFont="1" applyBorder="1" applyAlignment="1">
      <alignment horizontal="center" vertical="top"/>
    </xf>
    <xf numFmtId="49" fontId="10" fillId="0" borderId="1" xfId="0" applyNumberFormat="1" applyFont="1" applyFill="1" applyBorder="1" applyAlignment="1">
      <alignment horizontal="center" vertical="top"/>
    </xf>
    <xf numFmtId="0" fontId="10" fillId="0" borderId="7" xfId="0" applyNumberFormat="1" applyFont="1" applyFill="1" applyBorder="1" applyAlignment="1">
      <alignment horizontal="left" vertical="top" wrapText="1" indent="3"/>
    </xf>
    <xf numFmtId="0" fontId="10" fillId="0" borderId="8" xfId="0" applyNumberFormat="1" applyFont="1" applyFill="1" applyBorder="1" applyAlignment="1">
      <alignment horizontal="left" vertical="top" wrapText="1" indent="3"/>
    </xf>
    <xf numFmtId="0" fontId="10" fillId="0" borderId="9" xfId="0" applyNumberFormat="1" applyFont="1" applyFill="1" applyBorder="1" applyAlignment="1">
      <alignment horizontal="left" vertical="top" wrapText="1" indent="3"/>
    </xf>
    <xf numFmtId="49" fontId="10" fillId="0" borderId="7" xfId="0" applyNumberFormat="1" applyFont="1" applyFill="1" applyBorder="1" applyAlignment="1">
      <alignment horizontal="center" vertical="top"/>
    </xf>
    <xf numFmtId="49" fontId="10" fillId="0" borderId="8" xfId="0" applyNumberFormat="1" applyFont="1" applyFill="1" applyBorder="1" applyAlignment="1">
      <alignment horizontal="center" vertical="top"/>
    </xf>
    <xf numFmtId="49" fontId="10" fillId="0" borderId="9" xfId="0" applyNumberFormat="1" applyFont="1" applyFill="1" applyBorder="1" applyAlignment="1">
      <alignment horizontal="center" vertical="top"/>
    </xf>
    <xf numFmtId="49" fontId="10" fillId="0" borderId="1" xfId="0" applyNumberFormat="1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10" fillId="3" borderId="1" xfId="0" applyNumberFormat="1" applyFont="1" applyFill="1" applyBorder="1" applyAlignment="1">
      <alignment horizontal="left" vertical="top" wrapText="1" indent="3"/>
    </xf>
    <xf numFmtId="0" fontId="10" fillId="0" borderId="7" xfId="0" applyNumberFormat="1" applyFont="1" applyFill="1" applyBorder="1" applyAlignment="1">
      <alignment horizontal="left" vertical="top" wrapText="1" indent="4"/>
    </xf>
    <xf numFmtId="0" fontId="10" fillId="0" borderId="9" xfId="0" applyNumberFormat="1" applyFont="1" applyFill="1" applyBorder="1" applyAlignment="1">
      <alignment horizontal="left" vertical="top" wrapText="1" indent="4"/>
    </xf>
    <xf numFmtId="49" fontId="10" fillId="0" borderId="1" xfId="0" applyNumberFormat="1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top"/>
    </xf>
    <xf numFmtId="0" fontId="10" fillId="0" borderId="1" xfId="0" applyNumberFormat="1" applyFont="1" applyFill="1" applyBorder="1" applyAlignment="1">
      <alignment horizontal="left" vertical="top" wrapText="1" indent="3"/>
    </xf>
    <xf numFmtId="0" fontId="10" fillId="0" borderId="1" xfId="0" applyNumberFormat="1" applyFont="1" applyBorder="1" applyAlignment="1">
      <alignment horizontal="left" vertical="top" wrapText="1" indent="2"/>
    </xf>
    <xf numFmtId="0" fontId="11" fillId="0" borderId="1" xfId="0" applyFont="1" applyBorder="1" applyAlignment="1">
      <alignment horizontal="left" vertical="top" wrapText="1" indent="2"/>
    </xf>
    <xf numFmtId="49" fontId="10" fillId="3" borderId="1" xfId="0" applyNumberFormat="1" applyFont="1" applyFill="1" applyBorder="1" applyAlignment="1">
      <alignment horizontal="center" vertical="top"/>
    </xf>
    <xf numFmtId="0" fontId="10" fillId="3" borderId="1" xfId="0" applyNumberFormat="1" applyFont="1" applyFill="1" applyBorder="1" applyAlignment="1">
      <alignment horizontal="left" vertical="top" wrapText="1" indent="4"/>
    </xf>
    <xf numFmtId="0" fontId="10" fillId="3" borderId="7" xfId="0" applyNumberFormat="1" applyFont="1" applyFill="1" applyBorder="1" applyAlignment="1">
      <alignment horizontal="center" vertical="top" wrapText="1"/>
    </xf>
    <xf numFmtId="0" fontId="10" fillId="3" borderId="9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right" vertical="center" indent="1"/>
    </xf>
    <xf numFmtId="49" fontId="1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14" fontId="1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top"/>
    </xf>
    <xf numFmtId="0" fontId="10" fillId="0" borderId="1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horizontal="right" vertical="top" wrapText="1"/>
    </xf>
    <xf numFmtId="0" fontId="10" fillId="0" borderId="1" xfId="0" applyNumberFormat="1" applyFont="1" applyBorder="1" applyAlignment="1">
      <alignment horizontal="center" vertical="center" wrapText="1"/>
    </xf>
    <xf numFmtId="0" fontId="14" fillId="0" borderId="0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44822</xdr:colOff>
      <xdr:row>3</xdr:row>
      <xdr:rowOff>168072</xdr:rowOff>
    </xdr:from>
    <xdr:to>
      <xdr:col>10</xdr:col>
      <xdr:colOff>930088</xdr:colOff>
      <xdr:row>5</xdr:row>
      <xdr:rowOff>201517</xdr:rowOff>
    </xdr:to>
    <xdr:grpSp>
      <xdr:nvGrpSpPr>
        <xdr:cNvPr id="2" name="Группа 1"/>
        <xdr:cNvGrpSpPr/>
      </xdr:nvGrpSpPr>
      <xdr:grpSpPr>
        <a:xfrm>
          <a:off x="9236447" y="945947"/>
          <a:ext cx="4996891" cy="404920"/>
          <a:chOff x="1819134" y="8347321"/>
          <a:chExt cx="3958812" cy="272133"/>
        </a:xfrm>
      </xdr:grpSpPr>
      <xdr:grpSp>
        <xdr:nvGrpSpPr>
          <xdr:cNvPr id="3" name="Группа 14"/>
          <xdr:cNvGrpSpPr/>
        </xdr:nvGrpSpPr>
        <xdr:grpSpPr>
          <a:xfrm>
            <a:off x="3778782" y="8347321"/>
            <a:ext cx="1999164" cy="272133"/>
            <a:chOff x="3471153" y="8347321"/>
            <a:chExt cx="1682227" cy="272133"/>
          </a:xfrm>
        </xdr:grpSpPr>
        <xdr:sp macro="" textlink="">
          <xdr:nvSpPr>
            <xdr:cNvPr id="7" name="TextBox 6"/>
            <xdr:cNvSpPr txBox="1"/>
          </xdr:nvSpPr>
          <xdr:spPr>
            <a:xfrm>
              <a:off x="3490279" y="8507326"/>
              <a:ext cx="1657404" cy="11212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 algn="ctr"/>
              <a:r>
                <a:rPr lang="ru-RU" sz="800">
                  <a:latin typeface="PT Astra Serif" panose="020A0603040505020204" pitchFamily="18" charset="-52"/>
                  <a:ea typeface="PT Astra Serif" panose="020A0603040505020204" pitchFamily="18" charset="-52"/>
                  <a:cs typeface="Times New Roman" pitchFamily="18" charset="0"/>
                </a:rPr>
                <a:t>(расшифровка подписи)</a:t>
              </a:r>
            </a:p>
          </xdr:txBody>
        </xdr:sp>
        <xdr:grpSp>
          <xdr:nvGrpSpPr>
            <xdr:cNvPr id="8" name="Группа 13"/>
            <xdr:cNvGrpSpPr/>
          </xdr:nvGrpSpPr>
          <xdr:grpSpPr>
            <a:xfrm>
              <a:off x="3471153" y="8347321"/>
              <a:ext cx="1682227" cy="146602"/>
              <a:chOff x="3471153" y="8347321"/>
              <a:chExt cx="1682227" cy="146602"/>
            </a:xfrm>
          </xdr:grpSpPr>
          <xdr:sp macro="" textlink="">
            <xdr:nvSpPr>
              <xdr:cNvPr id="9" name="TextBox 8"/>
              <xdr:cNvSpPr txBox="1"/>
            </xdr:nvSpPr>
            <xdr:spPr>
              <a:xfrm>
                <a:off x="3471153" y="8347321"/>
                <a:ext cx="1682227" cy="139621"/>
              </a:xfrm>
              <a:prstGeom prst="rect">
                <a:avLst/>
              </a:prstGeom>
              <a:solidFill>
                <a:schemeClr val="bg1">
                  <a:lumMod val="95000"/>
                </a:schemeClr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wrap="square" rtlCol="0" anchor="t"/>
              <a:lstStyle/>
              <a:p>
                <a:pPr algn="ctr"/>
                <a:r>
                  <a:rPr lang="ru-RU" sz="1200">
                    <a:solidFill>
                      <a:sysClr val="windowText" lastClr="000000"/>
                    </a:solidFill>
                    <a:latin typeface="PT Astra Serif" panose="020A0603040505020204" pitchFamily="18" charset="-52"/>
                    <a:ea typeface="PT Astra Serif" panose="020A0603040505020204" pitchFamily="18" charset="-52"/>
                    <a:cs typeface="Times New Roman" pitchFamily="18" charset="0"/>
                  </a:rPr>
                  <a:t>Ю.В.Калинюк</a:t>
                </a:r>
              </a:p>
            </xdr:txBody>
          </xdr:sp>
          <xdr:cxnSp macro="">
            <xdr:nvCxnSpPr>
              <xdr:cNvPr id="10" name="Прямая соединительная линия 9"/>
              <xdr:cNvCxnSpPr/>
            </xdr:nvCxnSpPr>
            <xdr:spPr>
              <a:xfrm>
                <a:off x="3480796" y="8493922"/>
                <a:ext cx="1658619" cy="1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</xdr:grpSp>
      </xdr:grpSp>
      <xdr:grpSp>
        <xdr:nvGrpSpPr>
          <xdr:cNvPr id="4" name="Группа 15"/>
          <xdr:cNvGrpSpPr/>
        </xdr:nvGrpSpPr>
        <xdr:grpSpPr>
          <a:xfrm>
            <a:off x="1819134" y="8492613"/>
            <a:ext cx="1843858" cy="117708"/>
            <a:chOff x="3943209" y="8502138"/>
            <a:chExt cx="1843858" cy="117708"/>
          </a:xfrm>
        </xdr:grpSpPr>
        <xdr:sp macro="" textlink="">
          <xdr:nvSpPr>
            <xdr:cNvPr id="5" name="TextBox 4"/>
            <xdr:cNvSpPr txBox="1"/>
          </xdr:nvSpPr>
          <xdr:spPr>
            <a:xfrm>
              <a:off x="3943209" y="8507718"/>
              <a:ext cx="1840812" cy="11212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 algn="ctr"/>
              <a:r>
                <a:rPr lang="ru-RU" sz="800">
                  <a:latin typeface="PT Astra Serif" panose="020A0603040505020204" pitchFamily="18" charset="-52"/>
                  <a:ea typeface="PT Astra Serif" panose="020A0603040505020204" pitchFamily="18" charset="-52"/>
                  <a:cs typeface="Times New Roman" pitchFamily="18" charset="0"/>
                </a:rPr>
                <a:t>(подпись)</a:t>
              </a:r>
            </a:p>
          </xdr:txBody>
        </xdr:sp>
        <xdr:cxnSp macro="">
          <xdr:nvCxnSpPr>
            <xdr:cNvPr id="6" name="Прямая соединительная линия 5"/>
            <xdr:cNvCxnSpPr/>
          </xdr:nvCxnSpPr>
          <xdr:spPr>
            <a:xfrm>
              <a:off x="3946255" y="8502138"/>
              <a:ext cx="1840812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7</xdr:col>
      <xdr:colOff>419630</xdr:colOff>
      <xdr:row>6</xdr:row>
      <xdr:rowOff>14007</xdr:rowOff>
    </xdr:from>
    <xdr:to>
      <xdr:col>10</xdr:col>
      <xdr:colOff>589244</xdr:colOff>
      <xdr:row>7</xdr:row>
      <xdr:rowOff>58785</xdr:rowOff>
    </xdr:to>
    <xdr:grpSp>
      <xdr:nvGrpSpPr>
        <xdr:cNvPr id="36" name="Группа 35"/>
        <xdr:cNvGrpSpPr/>
      </xdr:nvGrpSpPr>
      <xdr:grpSpPr>
        <a:xfrm>
          <a:off x="9611255" y="1363382"/>
          <a:ext cx="4281239" cy="235278"/>
          <a:chOff x="8694240" y="1916206"/>
          <a:chExt cx="3127967" cy="246483"/>
        </a:xfrm>
      </xdr:grpSpPr>
      <xdr:grpSp>
        <xdr:nvGrpSpPr>
          <xdr:cNvPr id="26" name="Группа 25"/>
          <xdr:cNvGrpSpPr/>
        </xdr:nvGrpSpPr>
        <xdr:grpSpPr>
          <a:xfrm>
            <a:off x="8694240" y="1945264"/>
            <a:ext cx="3127967" cy="217425"/>
            <a:chOff x="6778034" y="1934058"/>
            <a:chExt cx="3127967" cy="217425"/>
          </a:xfrm>
        </xdr:grpSpPr>
        <xdr:grpSp>
          <xdr:nvGrpSpPr>
            <xdr:cNvPr id="16" name="Группа 15"/>
            <xdr:cNvGrpSpPr/>
          </xdr:nvGrpSpPr>
          <xdr:grpSpPr>
            <a:xfrm>
              <a:off x="7450386" y="1934058"/>
              <a:ext cx="2455615" cy="217425"/>
              <a:chOff x="1822180" y="8347321"/>
              <a:chExt cx="2529209" cy="135442"/>
            </a:xfrm>
          </xdr:grpSpPr>
          <xdr:sp macro="" textlink="">
            <xdr:nvSpPr>
              <xdr:cNvPr id="23" name="TextBox 22"/>
              <xdr:cNvSpPr txBox="1"/>
            </xdr:nvSpPr>
            <xdr:spPr>
              <a:xfrm>
                <a:off x="3455614" y="8347321"/>
                <a:ext cx="895775" cy="135442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wrap="square" rtlCol="0" anchor="t"/>
              <a:lstStyle/>
              <a:p>
                <a:pPr algn="ctr"/>
                <a:r>
                  <a:rPr lang="ru-RU" sz="1200">
                    <a:solidFill>
                      <a:sysClr val="windowText" lastClr="000000"/>
                    </a:solidFill>
                    <a:latin typeface="PT Astra Serif" panose="020A0603040505020204" pitchFamily="18" charset="-52"/>
                    <a:ea typeface="PT Astra Serif" panose="020A0603040505020204" pitchFamily="18" charset="-52"/>
                    <a:cs typeface="Times New Roman" pitchFamily="18" charset="0"/>
                  </a:rPr>
                  <a:t>2021 года</a:t>
                </a:r>
              </a:p>
            </xdr:txBody>
          </xdr:sp>
          <xdr:cxnSp macro="">
            <xdr:nvCxnSpPr>
              <xdr:cNvPr id="20" name="Прямая соединительная линия 19"/>
              <xdr:cNvCxnSpPr/>
            </xdr:nvCxnSpPr>
            <xdr:spPr>
              <a:xfrm>
                <a:off x="1822180" y="8478651"/>
                <a:ext cx="1668551" cy="0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25" name="Прямая соединительная линия 24"/>
            <xdr:cNvCxnSpPr/>
          </xdr:nvCxnSpPr>
          <xdr:spPr>
            <a:xfrm>
              <a:off x="6778034" y="2147031"/>
              <a:ext cx="540000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sp macro="" textlink="">
        <xdr:nvSpPr>
          <xdr:cNvPr id="29" name="TextBox 28"/>
          <xdr:cNvSpPr txBox="1"/>
        </xdr:nvSpPr>
        <xdr:spPr>
          <a:xfrm>
            <a:off x="8705445" y="1934119"/>
            <a:ext cx="540000" cy="217410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lang="ru-RU" sz="1200">
                <a:solidFill>
                  <a:sysClr val="windowText" lastClr="000000"/>
                </a:solidFill>
                <a:latin typeface="PT Astra Serif" panose="020A0603040505020204" pitchFamily="18" charset="-52"/>
                <a:ea typeface="PT Astra Serif" panose="020A0603040505020204" pitchFamily="18" charset="-52"/>
                <a:cs typeface="Times New Roman" pitchFamily="18" charset="0"/>
              </a:rPr>
              <a:t>30</a:t>
            </a:r>
          </a:p>
        </xdr:txBody>
      </xdr:sp>
      <xdr:sp macro="" textlink="">
        <xdr:nvSpPr>
          <xdr:cNvPr id="30" name="TextBox 29"/>
          <xdr:cNvSpPr txBox="1"/>
        </xdr:nvSpPr>
        <xdr:spPr>
          <a:xfrm>
            <a:off x="9362108" y="1916206"/>
            <a:ext cx="1620001" cy="235323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lang="ru-RU" sz="1200">
                <a:solidFill>
                  <a:sysClr val="windowText" lastClr="000000"/>
                </a:solidFill>
                <a:latin typeface="PT Astra Serif" panose="020A0603040505020204" pitchFamily="18" charset="-52"/>
                <a:ea typeface="PT Astra Serif" panose="020A0603040505020204" pitchFamily="18" charset="-52"/>
                <a:cs typeface="Times New Roman" pitchFamily="18" charset="0"/>
              </a:rPr>
              <a:t>декабря</a:t>
            </a:r>
          </a:p>
        </xdr:txBody>
      </xdr:sp>
    </xdr:grpSp>
    <xdr:clientData/>
  </xdr:twoCellAnchor>
  <xdr:twoCellAnchor>
    <xdr:from>
      <xdr:col>0</xdr:col>
      <xdr:colOff>4784917</xdr:colOff>
      <xdr:row>10</xdr:row>
      <xdr:rowOff>154119</xdr:rowOff>
    </xdr:from>
    <xdr:to>
      <xdr:col>7</xdr:col>
      <xdr:colOff>145682</xdr:colOff>
      <xdr:row>12</xdr:row>
      <xdr:rowOff>84</xdr:rowOff>
    </xdr:to>
    <xdr:grpSp>
      <xdr:nvGrpSpPr>
        <xdr:cNvPr id="47" name="Группа 46"/>
        <xdr:cNvGrpSpPr/>
      </xdr:nvGrpSpPr>
      <xdr:grpSpPr>
        <a:xfrm>
          <a:off x="4784917" y="2582994"/>
          <a:ext cx="4552390" cy="226965"/>
          <a:chOff x="4303059" y="3157439"/>
          <a:chExt cx="3742765" cy="249225"/>
        </a:xfrm>
      </xdr:grpSpPr>
      <xdr:grpSp>
        <xdr:nvGrpSpPr>
          <xdr:cNvPr id="37" name="Группа 36"/>
          <xdr:cNvGrpSpPr/>
        </xdr:nvGrpSpPr>
        <xdr:grpSpPr>
          <a:xfrm>
            <a:off x="4812523" y="3157439"/>
            <a:ext cx="3233301" cy="249225"/>
            <a:chOff x="8694240" y="1906862"/>
            <a:chExt cx="3233301" cy="249225"/>
          </a:xfrm>
        </xdr:grpSpPr>
        <xdr:grpSp>
          <xdr:nvGrpSpPr>
            <xdr:cNvPr id="38" name="Группа 37"/>
            <xdr:cNvGrpSpPr/>
          </xdr:nvGrpSpPr>
          <xdr:grpSpPr>
            <a:xfrm>
              <a:off x="8694240" y="1909460"/>
              <a:ext cx="3233301" cy="246627"/>
              <a:chOff x="6778034" y="1898254"/>
              <a:chExt cx="3233301" cy="246627"/>
            </a:xfrm>
          </xdr:grpSpPr>
          <xdr:grpSp>
            <xdr:nvGrpSpPr>
              <xdr:cNvPr id="41" name="Группа 40"/>
              <xdr:cNvGrpSpPr/>
            </xdr:nvGrpSpPr>
            <xdr:grpSpPr>
              <a:xfrm>
                <a:off x="7450386" y="1898254"/>
                <a:ext cx="2560949" cy="246627"/>
                <a:chOff x="1822180" y="8325018"/>
                <a:chExt cx="2637700" cy="153633"/>
              </a:xfrm>
            </xdr:grpSpPr>
            <xdr:sp macro="" textlink="">
              <xdr:nvSpPr>
                <xdr:cNvPr id="43" name="TextBox 42"/>
                <xdr:cNvSpPr txBox="1"/>
              </xdr:nvSpPr>
              <xdr:spPr>
                <a:xfrm>
                  <a:off x="3478698" y="8325018"/>
                  <a:ext cx="981182" cy="146592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wrap="square" rtlCol="0" anchor="t"/>
                <a:lstStyle/>
                <a:p>
                  <a:pPr algn="ctr"/>
                  <a:r>
                    <a:rPr lang="ru-RU" sz="1200">
                      <a:solidFill>
                        <a:sysClr val="windowText" lastClr="000000"/>
                      </a:solidFill>
                      <a:latin typeface="PT Astra Serif" panose="020A0603040505020204" pitchFamily="18" charset="-52"/>
                      <a:ea typeface="PT Astra Serif" panose="020A0603040505020204" pitchFamily="18" charset="-52"/>
                      <a:cs typeface="Times New Roman" pitchFamily="18" charset="0"/>
                    </a:rPr>
                    <a:t>2021 года</a:t>
                  </a:r>
                </a:p>
              </xdr:txBody>
            </xdr:sp>
            <xdr:cxnSp macro="">
              <xdr:nvCxnSpPr>
                <xdr:cNvPr id="44" name="Прямая соединительная линия 43"/>
                <xdr:cNvCxnSpPr/>
              </xdr:nvCxnSpPr>
              <xdr:spPr>
                <a:xfrm>
                  <a:off x="1822180" y="8478651"/>
                  <a:ext cx="1668551" cy="0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</xdr:grpSp>
          <xdr:cxnSp macro="">
            <xdr:nvCxnSpPr>
              <xdr:cNvPr id="42" name="Прямая соединительная линия 41"/>
              <xdr:cNvCxnSpPr/>
            </xdr:nvCxnSpPr>
            <xdr:spPr>
              <a:xfrm>
                <a:off x="6778034" y="2135825"/>
                <a:ext cx="540000" cy="0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39" name="TextBox 38"/>
            <xdr:cNvSpPr txBox="1"/>
          </xdr:nvSpPr>
          <xdr:spPr>
            <a:xfrm>
              <a:off x="8697761" y="1907035"/>
              <a:ext cx="540000" cy="217410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ctr"/>
              <a:r>
                <a:rPr lang="ru-RU" sz="1200">
                  <a:solidFill>
                    <a:sysClr val="windowText" lastClr="000000"/>
                  </a:solidFill>
                  <a:latin typeface="PT Astra Serif" panose="020A0603040505020204" pitchFamily="18" charset="-52"/>
                  <a:ea typeface="PT Astra Serif" panose="020A0603040505020204" pitchFamily="18" charset="-52"/>
                  <a:cs typeface="Times New Roman" pitchFamily="18" charset="0"/>
                </a:rPr>
                <a:t>01</a:t>
              </a:r>
            </a:p>
          </xdr:txBody>
        </xdr:sp>
        <xdr:sp macro="" textlink="">
          <xdr:nvSpPr>
            <xdr:cNvPr id="40" name="TextBox 39"/>
            <xdr:cNvSpPr txBox="1"/>
          </xdr:nvSpPr>
          <xdr:spPr>
            <a:xfrm>
              <a:off x="9363711" y="1906862"/>
              <a:ext cx="1620001" cy="218532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ctr"/>
              <a:r>
                <a:rPr lang="ru-RU" sz="1200">
                  <a:solidFill>
                    <a:sysClr val="windowText" lastClr="000000"/>
                  </a:solidFill>
                  <a:latin typeface="PT Astra Serif" panose="020A0603040505020204" pitchFamily="18" charset="-52"/>
                  <a:ea typeface="PT Astra Serif" panose="020A0603040505020204" pitchFamily="18" charset="-52"/>
                  <a:cs typeface="Times New Roman" pitchFamily="18" charset="0"/>
                </a:rPr>
                <a:t>февраля</a:t>
              </a:r>
            </a:p>
          </xdr:txBody>
        </xdr:sp>
      </xdr:grpSp>
      <xdr:sp macro="" textlink="">
        <xdr:nvSpPr>
          <xdr:cNvPr id="46" name="TextBox 45"/>
          <xdr:cNvSpPr txBox="1"/>
        </xdr:nvSpPr>
        <xdr:spPr>
          <a:xfrm>
            <a:off x="4303059" y="3166782"/>
            <a:ext cx="354698" cy="2398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lang="ru-RU" sz="1200">
                <a:solidFill>
                  <a:sysClr val="windowText" lastClr="000000"/>
                </a:solidFill>
                <a:latin typeface="PT Astra Serif" panose="020A0603040505020204" pitchFamily="18" charset="-52"/>
                <a:ea typeface="PT Astra Serif" panose="020A0603040505020204" pitchFamily="18" charset="-52"/>
                <a:cs typeface="Times New Roman" pitchFamily="18" charset="0"/>
              </a:rPr>
              <a:t>от</a:t>
            </a:r>
          </a:p>
        </xdr:txBody>
      </xdr:sp>
    </xdr:grpSp>
    <xdr:clientData/>
  </xdr:twoCellAnchor>
  <xdr:twoCellAnchor>
    <xdr:from>
      <xdr:col>0</xdr:col>
      <xdr:colOff>2815349</xdr:colOff>
      <xdr:row>13</xdr:row>
      <xdr:rowOff>123264</xdr:rowOff>
    </xdr:from>
    <xdr:to>
      <xdr:col>8</xdr:col>
      <xdr:colOff>1133590</xdr:colOff>
      <xdr:row>14</xdr:row>
      <xdr:rowOff>11206</xdr:rowOff>
    </xdr:to>
    <xdr:grpSp>
      <xdr:nvGrpSpPr>
        <xdr:cNvPr id="83" name="Группа 82"/>
        <xdr:cNvGrpSpPr/>
      </xdr:nvGrpSpPr>
      <xdr:grpSpPr>
        <a:xfrm>
          <a:off x="2815349" y="3123639"/>
          <a:ext cx="9065616" cy="268942"/>
          <a:chOff x="2783727" y="3675529"/>
          <a:chExt cx="7563965" cy="291353"/>
        </a:xfrm>
      </xdr:grpSpPr>
      <xdr:sp macro="" textlink="">
        <xdr:nvSpPr>
          <xdr:cNvPr id="80" name="TextBox 79"/>
          <xdr:cNvSpPr txBox="1"/>
        </xdr:nvSpPr>
        <xdr:spPr>
          <a:xfrm>
            <a:off x="2783727" y="3675529"/>
            <a:ext cx="7560000" cy="280147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b"/>
          <a:lstStyle/>
          <a:p>
            <a:pPr algn="ctr"/>
            <a:r>
              <a:rPr lang="ru-RU" sz="1200">
                <a:latin typeface="PT Astra Serif" panose="020A0603040505020204" pitchFamily="18" charset="-52"/>
                <a:ea typeface="PT Astra Serif" panose="020A0603040505020204" pitchFamily="18" charset="-52"/>
              </a:rPr>
              <a:t>Департамент профессионального образования Томской области</a:t>
            </a:r>
          </a:p>
        </xdr:txBody>
      </xdr:sp>
      <xdr:cxnSp macro="">
        <xdr:nvCxnSpPr>
          <xdr:cNvPr id="82" name="Прямая соединительная линия 81"/>
          <xdr:cNvCxnSpPr/>
        </xdr:nvCxnSpPr>
        <xdr:spPr>
          <a:xfrm>
            <a:off x="2787692" y="3966882"/>
            <a:ext cx="75600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2798776</xdr:colOff>
      <xdr:row>14</xdr:row>
      <xdr:rowOff>22411</xdr:rowOff>
    </xdr:from>
    <xdr:to>
      <xdr:col>8</xdr:col>
      <xdr:colOff>1117511</xdr:colOff>
      <xdr:row>17</xdr:row>
      <xdr:rowOff>470</xdr:rowOff>
    </xdr:to>
    <xdr:grpSp>
      <xdr:nvGrpSpPr>
        <xdr:cNvPr id="84" name="Группа 83"/>
        <xdr:cNvGrpSpPr/>
      </xdr:nvGrpSpPr>
      <xdr:grpSpPr>
        <a:xfrm>
          <a:off x="2798776" y="3403786"/>
          <a:ext cx="9066110" cy="549559"/>
          <a:chOff x="2769184" y="3560973"/>
          <a:chExt cx="7564519" cy="596411"/>
        </a:xfrm>
      </xdr:grpSpPr>
      <xdr:sp macro="" textlink="">
        <xdr:nvSpPr>
          <xdr:cNvPr id="85" name="TextBox 84"/>
          <xdr:cNvSpPr txBox="1"/>
        </xdr:nvSpPr>
        <xdr:spPr>
          <a:xfrm>
            <a:off x="2773703" y="3560973"/>
            <a:ext cx="7560000" cy="583802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ru-RU" sz="1400" b="1">
                <a:latin typeface="PT Astra Serif" panose="020A0603040505020204" pitchFamily="18" charset="-52"/>
                <a:ea typeface="PT Astra Serif" panose="020A0603040505020204" pitchFamily="18" charset="-52"/>
              </a:rPr>
              <a:t>ОГБПОУ "Кривошеинский агропромышленный техникум"</a:t>
            </a:r>
          </a:p>
        </xdr:txBody>
      </xdr:sp>
      <xdr:cxnSp macro="">
        <xdr:nvCxnSpPr>
          <xdr:cNvPr id="86" name="Прямая соединительная линия 85"/>
          <xdr:cNvCxnSpPr/>
        </xdr:nvCxnSpPr>
        <xdr:spPr>
          <a:xfrm>
            <a:off x="2769184" y="4157384"/>
            <a:ext cx="75600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1284124</xdr:colOff>
      <xdr:row>40</xdr:row>
      <xdr:rowOff>57973</xdr:rowOff>
    </xdr:from>
    <xdr:to>
      <xdr:col>1</xdr:col>
      <xdr:colOff>6344797</xdr:colOff>
      <xdr:row>43</xdr:row>
      <xdr:rowOff>66261</xdr:rowOff>
    </xdr:to>
    <xdr:grpSp>
      <xdr:nvGrpSpPr>
        <xdr:cNvPr id="2" name="Группа 1"/>
        <xdr:cNvGrpSpPr/>
      </xdr:nvGrpSpPr>
      <xdr:grpSpPr>
        <a:xfrm>
          <a:off x="1773981" y="11365509"/>
          <a:ext cx="5060673" cy="593395"/>
          <a:chOff x="1057275" y="8239125"/>
          <a:chExt cx="4686299" cy="466724"/>
        </a:xfrm>
      </xdr:grpSpPr>
      <xdr:grpSp>
        <xdr:nvGrpSpPr>
          <xdr:cNvPr id="3" name="Группа 14"/>
          <xdr:cNvGrpSpPr/>
        </xdr:nvGrpSpPr>
        <xdr:grpSpPr>
          <a:xfrm>
            <a:off x="3400425" y="8291316"/>
            <a:ext cx="2343149" cy="345770"/>
            <a:chOff x="3152776" y="8291316"/>
            <a:chExt cx="1971674" cy="345770"/>
          </a:xfrm>
        </xdr:grpSpPr>
        <xdr:sp macro="" textlink="">
          <xdr:nvSpPr>
            <xdr:cNvPr id="9" name="TextBox 8"/>
            <xdr:cNvSpPr txBox="1"/>
          </xdr:nvSpPr>
          <xdr:spPr>
            <a:xfrm>
              <a:off x="3152776" y="8486775"/>
              <a:ext cx="1952625" cy="15031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 algn="ctr"/>
              <a:r>
                <a:rPr lang="ru-RU" sz="800">
                  <a:latin typeface="PT Astra Serif" panose="020A0603040505020204" pitchFamily="18" charset="-52"/>
                  <a:ea typeface="PT Astra Serif" panose="020A0603040505020204" pitchFamily="18" charset="-52"/>
                  <a:cs typeface="Times New Roman" pitchFamily="18" charset="0"/>
                </a:rPr>
                <a:t>(расшифровка подписи)</a:t>
              </a:r>
            </a:p>
          </xdr:txBody>
        </xdr:sp>
        <xdr:grpSp>
          <xdr:nvGrpSpPr>
            <xdr:cNvPr id="10" name="Группа 13"/>
            <xdr:cNvGrpSpPr/>
          </xdr:nvGrpSpPr>
          <xdr:grpSpPr>
            <a:xfrm>
              <a:off x="3162300" y="8291316"/>
              <a:ext cx="1962150" cy="214509"/>
              <a:chOff x="3162300" y="8291316"/>
              <a:chExt cx="1962150" cy="214509"/>
            </a:xfrm>
          </xdr:grpSpPr>
          <xdr:sp macro="" textlink="">
            <xdr:nvSpPr>
              <xdr:cNvPr id="11" name="TextBox 10"/>
              <xdr:cNvSpPr txBox="1"/>
            </xdr:nvSpPr>
            <xdr:spPr>
              <a:xfrm>
                <a:off x="3174111" y="8291316"/>
                <a:ext cx="1943100" cy="199011"/>
              </a:xfrm>
              <a:prstGeom prst="rect">
                <a:avLst/>
              </a:prstGeom>
              <a:solidFill>
                <a:schemeClr val="bg1">
                  <a:lumMod val="95000"/>
                </a:schemeClr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wrap="square" rtlCol="0" anchor="t"/>
              <a:lstStyle/>
              <a:p>
                <a:pPr algn="ctr"/>
                <a:r>
                  <a:rPr lang="ru-RU" sz="1200">
                    <a:solidFill>
                      <a:sysClr val="windowText" lastClr="000000"/>
                    </a:solidFill>
                    <a:latin typeface="PT Astra Serif" panose="020A0603040505020204" pitchFamily="18" charset="-52"/>
                    <a:ea typeface="PT Astra Serif" panose="020A0603040505020204" pitchFamily="18" charset="-52"/>
                    <a:cs typeface="Times New Roman" pitchFamily="18" charset="0"/>
                  </a:rPr>
                  <a:t>Сайнакова Н.Н.</a:t>
                </a:r>
              </a:p>
            </xdr:txBody>
          </xdr:sp>
          <xdr:cxnSp macro="">
            <xdr:nvCxnSpPr>
              <xdr:cNvPr id="12" name="Прямая соединительная линия 11"/>
              <xdr:cNvCxnSpPr/>
            </xdr:nvCxnSpPr>
            <xdr:spPr>
              <a:xfrm>
                <a:off x="3162300" y="8505825"/>
                <a:ext cx="1962150" cy="0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</xdr:grpSp>
      </xdr:grpSp>
      <xdr:grpSp>
        <xdr:nvGrpSpPr>
          <xdr:cNvPr id="4" name="Группа 15"/>
          <xdr:cNvGrpSpPr/>
        </xdr:nvGrpSpPr>
        <xdr:grpSpPr>
          <a:xfrm>
            <a:off x="1057275" y="8239125"/>
            <a:ext cx="2028825" cy="466724"/>
            <a:chOff x="3181350" y="8248650"/>
            <a:chExt cx="2028825" cy="466724"/>
          </a:xfrm>
        </xdr:grpSpPr>
        <xdr:sp macro="" textlink="">
          <xdr:nvSpPr>
            <xdr:cNvPr id="5" name="TextBox 4"/>
            <xdr:cNvSpPr txBox="1"/>
          </xdr:nvSpPr>
          <xdr:spPr>
            <a:xfrm>
              <a:off x="3257550" y="8486775"/>
              <a:ext cx="1952625" cy="22859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 algn="ctr"/>
              <a:r>
                <a:rPr lang="ru-RU" sz="800">
                  <a:latin typeface="PT Astra Serif" panose="020A0603040505020204" pitchFamily="18" charset="-52"/>
                  <a:ea typeface="PT Astra Serif" panose="020A0603040505020204" pitchFamily="18" charset="-52"/>
                  <a:cs typeface="Times New Roman" pitchFamily="18" charset="0"/>
                </a:rPr>
                <a:t>(подпись)</a:t>
              </a:r>
            </a:p>
          </xdr:txBody>
        </xdr:sp>
        <xdr:grpSp>
          <xdr:nvGrpSpPr>
            <xdr:cNvPr id="6" name="Группа 13"/>
            <xdr:cNvGrpSpPr/>
          </xdr:nvGrpSpPr>
          <xdr:grpSpPr>
            <a:xfrm>
              <a:off x="3181350" y="8248650"/>
              <a:ext cx="1943100" cy="257175"/>
              <a:chOff x="3181350" y="8248650"/>
              <a:chExt cx="1943100" cy="257175"/>
            </a:xfrm>
          </xdr:grpSpPr>
          <xdr:sp macro="" textlink="">
            <xdr:nvSpPr>
              <xdr:cNvPr id="7" name="TextBox 6"/>
              <xdr:cNvSpPr txBox="1"/>
            </xdr:nvSpPr>
            <xdr:spPr>
              <a:xfrm>
                <a:off x="3181350" y="8248650"/>
                <a:ext cx="1943100" cy="25717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wrap="square" rtlCol="0" anchor="b"/>
              <a:lstStyle/>
              <a:p>
                <a:pPr algn="ctr"/>
                <a:endParaRPr lang="ru-RU" sz="1200">
                  <a:solidFill>
                    <a:sysClr val="windowText" lastClr="000000"/>
                  </a:solidFill>
                  <a:latin typeface="PT Astra Serif" panose="020A0603040505020204" pitchFamily="18" charset="-52"/>
                  <a:ea typeface="PT Astra Serif" panose="020A0603040505020204" pitchFamily="18" charset="-52"/>
                  <a:cs typeface="Times New Roman" pitchFamily="18" charset="0"/>
                </a:endParaRPr>
              </a:p>
            </xdr:txBody>
          </xdr:sp>
          <xdr:cxnSp macro="">
            <xdr:nvCxnSpPr>
              <xdr:cNvPr id="8" name="Прямая соединительная линия 7"/>
              <xdr:cNvCxnSpPr/>
            </xdr:nvCxnSpPr>
            <xdr:spPr>
              <a:xfrm>
                <a:off x="3467100" y="8505825"/>
                <a:ext cx="1657350" cy="0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1</xdr:col>
      <xdr:colOff>1251773</xdr:colOff>
      <xdr:row>44</xdr:row>
      <xdr:rowOff>56030</xdr:rowOff>
    </xdr:from>
    <xdr:to>
      <xdr:col>1</xdr:col>
      <xdr:colOff>6312447</xdr:colOff>
      <xdr:row>47</xdr:row>
      <xdr:rowOff>64317</xdr:rowOff>
    </xdr:to>
    <xdr:grpSp>
      <xdr:nvGrpSpPr>
        <xdr:cNvPr id="13" name="Группа 12"/>
        <xdr:cNvGrpSpPr/>
      </xdr:nvGrpSpPr>
      <xdr:grpSpPr>
        <a:xfrm>
          <a:off x="1741630" y="12139173"/>
          <a:ext cx="5060674" cy="593394"/>
          <a:chOff x="1057275" y="8239125"/>
          <a:chExt cx="4686300" cy="466724"/>
        </a:xfrm>
      </xdr:grpSpPr>
      <xdr:grpSp>
        <xdr:nvGrpSpPr>
          <xdr:cNvPr id="14" name="Группа 14"/>
          <xdr:cNvGrpSpPr/>
        </xdr:nvGrpSpPr>
        <xdr:grpSpPr>
          <a:xfrm>
            <a:off x="3400425" y="8291316"/>
            <a:ext cx="2343150" cy="345770"/>
            <a:chOff x="3152775" y="8291316"/>
            <a:chExt cx="1971675" cy="345770"/>
          </a:xfrm>
        </xdr:grpSpPr>
        <xdr:sp macro="" textlink="">
          <xdr:nvSpPr>
            <xdr:cNvPr id="20" name="TextBox 19"/>
            <xdr:cNvSpPr txBox="1"/>
          </xdr:nvSpPr>
          <xdr:spPr>
            <a:xfrm>
              <a:off x="3152775" y="8486775"/>
              <a:ext cx="1952625" cy="15031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 algn="ctr"/>
              <a:r>
                <a:rPr lang="ru-RU" sz="800">
                  <a:latin typeface="PT Astra Serif" panose="020A0603040505020204" pitchFamily="18" charset="-52"/>
                  <a:ea typeface="PT Astra Serif" panose="020A0603040505020204" pitchFamily="18" charset="-52"/>
                  <a:cs typeface="Times New Roman" pitchFamily="18" charset="0"/>
                </a:rPr>
                <a:t>(расшифровка подписи)</a:t>
              </a:r>
            </a:p>
          </xdr:txBody>
        </xdr:sp>
        <xdr:grpSp>
          <xdr:nvGrpSpPr>
            <xdr:cNvPr id="21" name="Группа 13"/>
            <xdr:cNvGrpSpPr/>
          </xdr:nvGrpSpPr>
          <xdr:grpSpPr>
            <a:xfrm>
              <a:off x="3162300" y="8291316"/>
              <a:ext cx="1962150" cy="214509"/>
              <a:chOff x="3162300" y="8291316"/>
              <a:chExt cx="1962150" cy="214509"/>
            </a:xfrm>
          </xdr:grpSpPr>
          <xdr:sp macro="" textlink="">
            <xdr:nvSpPr>
              <xdr:cNvPr id="22" name="TextBox 21"/>
              <xdr:cNvSpPr txBox="1"/>
            </xdr:nvSpPr>
            <xdr:spPr>
              <a:xfrm>
                <a:off x="3181350" y="8291316"/>
                <a:ext cx="1943100" cy="199011"/>
              </a:xfrm>
              <a:prstGeom prst="rect">
                <a:avLst/>
              </a:prstGeom>
              <a:solidFill>
                <a:schemeClr val="bg1">
                  <a:lumMod val="95000"/>
                </a:schemeClr>
              </a:solidFill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wrap="square" rtlCol="0" anchor="t"/>
              <a:lstStyle/>
              <a:p>
                <a:pPr algn="ctr"/>
                <a:r>
                  <a:rPr lang="ru-RU" sz="1200">
                    <a:solidFill>
                      <a:sysClr val="windowText" lastClr="000000"/>
                    </a:solidFill>
                    <a:latin typeface="PT Astra Serif" panose="020A0603040505020204" pitchFamily="18" charset="-52"/>
                    <a:ea typeface="PT Astra Serif" panose="020A0603040505020204" pitchFamily="18" charset="-52"/>
                    <a:cs typeface="Times New Roman" pitchFamily="18" charset="0"/>
                  </a:rPr>
                  <a:t>Матыскина Е.А.</a:t>
                </a:r>
              </a:p>
            </xdr:txBody>
          </xdr:sp>
          <xdr:cxnSp macro="">
            <xdr:nvCxnSpPr>
              <xdr:cNvPr id="23" name="Прямая соединительная линия 22"/>
              <xdr:cNvCxnSpPr/>
            </xdr:nvCxnSpPr>
            <xdr:spPr>
              <a:xfrm>
                <a:off x="3162300" y="8505825"/>
                <a:ext cx="1962150" cy="0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</xdr:grpSp>
      </xdr:grpSp>
      <xdr:grpSp>
        <xdr:nvGrpSpPr>
          <xdr:cNvPr id="15" name="Группа 15"/>
          <xdr:cNvGrpSpPr/>
        </xdr:nvGrpSpPr>
        <xdr:grpSpPr>
          <a:xfrm>
            <a:off x="1057275" y="8239125"/>
            <a:ext cx="2028825" cy="466724"/>
            <a:chOff x="3181350" y="8248650"/>
            <a:chExt cx="2028825" cy="466724"/>
          </a:xfrm>
        </xdr:grpSpPr>
        <xdr:sp macro="" textlink="">
          <xdr:nvSpPr>
            <xdr:cNvPr id="16" name="TextBox 15"/>
            <xdr:cNvSpPr txBox="1"/>
          </xdr:nvSpPr>
          <xdr:spPr>
            <a:xfrm>
              <a:off x="3257550" y="8486775"/>
              <a:ext cx="1952625" cy="228599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pPr algn="ctr"/>
              <a:r>
                <a:rPr lang="ru-RU" sz="800">
                  <a:latin typeface="PT Astra Serif" panose="020A0603040505020204" pitchFamily="18" charset="-52"/>
                  <a:ea typeface="PT Astra Serif" panose="020A0603040505020204" pitchFamily="18" charset="-52"/>
                  <a:cs typeface="Times New Roman" pitchFamily="18" charset="0"/>
                </a:rPr>
                <a:t>(подпись)</a:t>
              </a:r>
            </a:p>
          </xdr:txBody>
        </xdr:sp>
        <xdr:grpSp>
          <xdr:nvGrpSpPr>
            <xdr:cNvPr id="17" name="Группа 13"/>
            <xdr:cNvGrpSpPr/>
          </xdr:nvGrpSpPr>
          <xdr:grpSpPr>
            <a:xfrm>
              <a:off x="3181350" y="8248650"/>
              <a:ext cx="1943100" cy="257175"/>
              <a:chOff x="3181350" y="8248650"/>
              <a:chExt cx="1943100" cy="257175"/>
            </a:xfrm>
          </xdr:grpSpPr>
          <xdr:sp macro="" textlink="">
            <xdr:nvSpPr>
              <xdr:cNvPr id="18" name="TextBox 17"/>
              <xdr:cNvSpPr txBox="1"/>
            </xdr:nvSpPr>
            <xdr:spPr>
              <a:xfrm>
                <a:off x="3181350" y="8248650"/>
                <a:ext cx="1943100" cy="257175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wrap="square" rtlCol="0" anchor="b"/>
              <a:lstStyle/>
              <a:p>
                <a:pPr algn="ctr"/>
                <a:endParaRPr lang="ru-RU" sz="1200">
                  <a:solidFill>
                    <a:sysClr val="windowText" lastClr="000000"/>
                  </a:solidFill>
                  <a:latin typeface="PT Astra Serif" panose="020A0603040505020204" pitchFamily="18" charset="-52"/>
                  <a:ea typeface="PT Astra Serif" panose="020A0603040505020204" pitchFamily="18" charset="-52"/>
                  <a:cs typeface="Times New Roman" pitchFamily="18" charset="0"/>
                </a:endParaRPr>
              </a:p>
            </xdr:txBody>
          </xdr:sp>
          <xdr:cxnSp macro="">
            <xdr:nvCxnSpPr>
              <xdr:cNvPr id="19" name="Прямая соединительная линия 18"/>
              <xdr:cNvCxnSpPr/>
            </xdr:nvCxnSpPr>
            <xdr:spPr>
              <a:xfrm>
                <a:off x="3467100" y="8505825"/>
                <a:ext cx="1657350" cy="0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4</xdr:col>
      <xdr:colOff>909309</xdr:colOff>
      <xdr:row>50</xdr:row>
      <xdr:rowOff>115134</xdr:rowOff>
    </xdr:from>
    <xdr:to>
      <xdr:col>7</xdr:col>
      <xdr:colOff>791603</xdr:colOff>
      <xdr:row>51</xdr:row>
      <xdr:rowOff>169834</xdr:rowOff>
    </xdr:to>
    <xdr:grpSp>
      <xdr:nvGrpSpPr>
        <xdr:cNvPr id="36" name="Группа 35"/>
        <xdr:cNvGrpSpPr/>
      </xdr:nvGrpSpPr>
      <xdr:grpSpPr>
        <a:xfrm>
          <a:off x="9277702" y="13368491"/>
          <a:ext cx="3365722" cy="245200"/>
          <a:chOff x="8694240" y="1922048"/>
          <a:chExt cx="3127967" cy="240641"/>
        </a:xfrm>
      </xdr:grpSpPr>
      <xdr:grpSp>
        <xdr:nvGrpSpPr>
          <xdr:cNvPr id="37" name="Группа 36"/>
          <xdr:cNvGrpSpPr/>
        </xdr:nvGrpSpPr>
        <xdr:grpSpPr>
          <a:xfrm>
            <a:off x="8694240" y="1945264"/>
            <a:ext cx="3127967" cy="217425"/>
            <a:chOff x="6778034" y="1934058"/>
            <a:chExt cx="3127967" cy="217425"/>
          </a:xfrm>
        </xdr:grpSpPr>
        <xdr:grpSp>
          <xdr:nvGrpSpPr>
            <xdr:cNvPr id="40" name="Группа 39"/>
            <xdr:cNvGrpSpPr/>
          </xdr:nvGrpSpPr>
          <xdr:grpSpPr>
            <a:xfrm>
              <a:off x="7450386" y="1934058"/>
              <a:ext cx="2455615" cy="217425"/>
              <a:chOff x="1822180" y="8347321"/>
              <a:chExt cx="2529209" cy="135442"/>
            </a:xfrm>
          </xdr:grpSpPr>
          <xdr:sp macro="" textlink="">
            <xdr:nvSpPr>
              <xdr:cNvPr id="42" name="TextBox 41"/>
              <xdr:cNvSpPr txBox="1"/>
            </xdr:nvSpPr>
            <xdr:spPr>
              <a:xfrm>
                <a:off x="3455614" y="8347321"/>
                <a:ext cx="895775" cy="135442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wrap="square" rtlCol="0" anchor="t"/>
              <a:lstStyle/>
              <a:p>
                <a:pPr algn="ctr"/>
                <a:r>
                  <a:rPr lang="ru-RU" sz="1200">
                    <a:solidFill>
                      <a:sysClr val="windowText" lastClr="000000"/>
                    </a:solidFill>
                    <a:latin typeface="PT Astra Serif" panose="020A0603040505020204" pitchFamily="18" charset="-52"/>
                    <a:ea typeface="PT Astra Serif" panose="020A0603040505020204" pitchFamily="18" charset="-52"/>
                    <a:cs typeface="Times New Roman" pitchFamily="18" charset="0"/>
                  </a:rPr>
                  <a:t>2022 года</a:t>
                </a:r>
              </a:p>
            </xdr:txBody>
          </xdr:sp>
          <xdr:cxnSp macro="">
            <xdr:nvCxnSpPr>
              <xdr:cNvPr id="43" name="Прямая соединительная линия 42"/>
              <xdr:cNvCxnSpPr/>
            </xdr:nvCxnSpPr>
            <xdr:spPr>
              <a:xfrm>
                <a:off x="1822180" y="8478651"/>
                <a:ext cx="1668551" cy="0"/>
              </a:xfrm>
              <a:prstGeom prst="line">
                <a:avLst/>
              </a:prstGeom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41" name="Прямая соединительная линия 40"/>
            <xdr:cNvCxnSpPr/>
          </xdr:nvCxnSpPr>
          <xdr:spPr>
            <a:xfrm>
              <a:off x="6778034" y="2147031"/>
              <a:ext cx="540000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sp macro="" textlink="">
        <xdr:nvSpPr>
          <xdr:cNvPr id="38" name="TextBox 37"/>
          <xdr:cNvSpPr txBox="1"/>
        </xdr:nvSpPr>
        <xdr:spPr>
          <a:xfrm>
            <a:off x="8696535" y="1934119"/>
            <a:ext cx="540000" cy="211984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lang="ru-RU" sz="1200">
                <a:solidFill>
                  <a:sysClr val="windowText" lastClr="000000"/>
                </a:solidFill>
                <a:latin typeface="PT Astra Serif" panose="020A0603040505020204" pitchFamily="18" charset="-52"/>
                <a:ea typeface="PT Astra Serif" panose="020A0603040505020204" pitchFamily="18" charset="-52"/>
                <a:cs typeface="Times New Roman" pitchFamily="18" charset="0"/>
              </a:rPr>
              <a:t>01</a:t>
            </a:r>
          </a:p>
        </xdr:txBody>
      </xdr:sp>
      <xdr:sp macro="" textlink="">
        <xdr:nvSpPr>
          <xdr:cNvPr id="39" name="TextBox 38"/>
          <xdr:cNvSpPr txBox="1"/>
        </xdr:nvSpPr>
        <xdr:spPr>
          <a:xfrm>
            <a:off x="9362108" y="1922048"/>
            <a:ext cx="1620001" cy="211984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lang="ru-RU" sz="1200">
                <a:solidFill>
                  <a:sysClr val="windowText" lastClr="000000"/>
                </a:solidFill>
                <a:latin typeface="PT Astra Serif" panose="020A0603040505020204" pitchFamily="18" charset="-52"/>
                <a:ea typeface="PT Astra Serif" panose="020A0603040505020204" pitchFamily="18" charset="-52"/>
                <a:cs typeface="Times New Roman" pitchFamily="18" charset="0"/>
              </a:rPr>
              <a:t>февраля</a:t>
            </a:r>
          </a:p>
        </xdr:txBody>
      </xdr:sp>
    </xdr:grpSp>
    <xdr:clientData/>
  </xdr:twoCellAnchor>
  <xdr:twoCellAnchor>
    <xdr:from>
      <xdr:col>1</xdr:col>
      <xdr:colOff>1089063</xdr:colOff>
      <xdr:row>47</xdr:row>
      <xdr:rowOff>118238</xdr:rowOff>
    </xdr:from>
    <xdr:to>
      <xdr:col>4</xdr:col>
      <xdr:colOff>674965</xdr:colOff>
      <xdr:row>50</xdr:row>
      <xdr:rowOff>167725</xdr:rowOff>
    </xdr:to>
    <xdr:grpSp>
      <xdr:nvGrpSpPr>
        <xdr:cNvPr id="56" name="Группа 55"/>
        <xdr:cNvGrpSpPr/>
      </xdr:nvGrpSpPr>
      <xdr:grpSpPr>
        <a:xfrm>
          <a:off x="1578920" y="12786488"/>
          <a:ext cx="7464438" cy="634594"/>
          <a:chOff x="1560300" y="12711291"/>
          <a:chExt cx="7476613" cy="631013"/>
        </a:xfrm>
      </xdr:grpSpPr>
      <xdr:grpSp>
        <xdr:nvGrpSpPr>
          <xdr:cNvPr id="24" name="Группа 23"/>
          <xdr:cNvGrpSpPr/>
        </xdr:nvGrpSpPr>
        <xdr:grpSpPr>
          <a:xfrm>
            <a:off x="1560300" y="12711291"/>
            <a:ext cx="5228673" cy="631013"/>
            <a:chOff x="1334439" y="8146674"/>
            <a:chExt cx="3558291" cy="490412"/>
          </a:xfrm>
        </xdr:grpSpPr>
        <xdr:grpSp>
          <xdr:nvGrpSpPr>
            <xdr:cNvPr id="25" name="Группа 14"/>
            <xdr:cNvGrpSpPr/>
          </xdr:nvGrpSpPr>
          <xdr:grpSpPr>
            <a:xfrm>
              <a:off x="3411742" y="8291315"/>
              <a:ext cx="1480988" cy="345771"/>
              <a:chOff x="3162300" y="8291315"/>
              <a:chExt cx="1246198" cy="345771"/>
            </a:xfrm>
          </xdr:grpSpPr>
          <xdr:sp macro="" textlink="">
            <xdr:nvSpPr>
              <xdr:cNvPr id="31" name="TextBox 30"/>
              <xdr:cNvSpPr txBox="1"/>
            </xdr:nvSpPr>
            <xdr:spPr>
              <a:xfrm>
                <a:off x="3171585" y="8486775"/>
                <a:ext cx="1236913" cy="150311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wrap="square" rtlCol="0" anchor="t"/>
              <a:lstStyle/>
              <a:p>
                <a:pPr algn="ctr"/>
                <a:r>
                  <a:rPr lang="ru-RU" sz="800">
                    <a:latin typeface="PT Astra Serif" panose="020A0603040505020204" pitchFamily="18" charset="-52"/>
                    <a:ea typeface="PT Astra Serif" panose="020A0603040505020204" pitchFamily="18" charset="-52"/>
                    <a:cs typeface="Times New Roman" pitchFamily="18" charset="0"/>
                  </a:rPr>
                  <a:t>(фамилия, инициалы)</a:t>
                </a:r>
              </a:p>
            </xdr:txBody>
          </xdr:sp>
          <xdr:grpSp>
            <xdr:nvGrpSpPr>
              <xdr:cNvPr id="32" name="Группа 13"/>
              <xdr:cNvGrpSpPr/>
            </xdr:nvGrpSpPr>
            <xdr:grpSpPr>
              <a:xfrm>
                <a:off x="3162300" y="8291315"/>
                <a:ext cx="1244677" cy="214510"/>
                <a:chOff x="3162300" y="8291315"/>
                <a:chExt cx="1244677" cy="214510"/>
              </a:xfrm>
            </xdr:grpSpPr>
            <xdr:sp macro="" textlink="">
              <xdr:nvSpPr>
                <xdr:cNvPr id="33" name="TextBox 32"/>
                <xdr:cNvSpPr txBox="1"/>
              </xdr:nvSpPr>
              <xdr:spPr>
                <a:xfrm>
                  <a:off x="3170064" y="8291315"/>
                  <a:ext cx="1236913" cy="196691"/>
                </a:xfrm>
                <a:prstGeom prst="rect">
                  <a:avLst/>
                </a:prstGeom>
                <a:solidFill>
                  <a:schemeClr val="bg1">
                    <a:lumMod val="95000"/>
                  </a:schemeClr>
                </a:solidFill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wrap="square" rtlCol="0" anchor="t"/>
                <a:lstStyle/>
                <a:p>
                  <a:pPr algn="ctr"/>
                  <a:r>
                    <a:rPr lang="ru-RU" sz="1100">
                      <a:solidFill>
                        <a:sysClr val="windowText" lastClr="000000"/>
                      </a:solidFill>
                      <a:latin typeface="PT Astra Serif" panose="020A0603040505020204" pitchFamily="18" charset="-52"/>
                      <a:ea typeface="PT Astra Serif" panose="020A0603040505020204" pitchFamily="18" charset="-52"/>
                      <a:cs typeface="Times New Roman" pitchFamily="18" charset="0"/>
                    </a:rPr>
                    <a:t>Матыскина Е.А.</a:t>
                  </a:r>
                </a:p>
              </xdr:txBody>
            </xdr:sp>
            <xdr:cxnSp macro="">
              <xdr:nvCxnSpPr>
                <xdr:cNvPr id="34" name="Прямая соединительная линия 33"/>
                <xdr:cNvCxnSpPr/>
              </xdr:nvCxnSpPr>
              <xdr:spPr>
                <a:xfrm>
                  <a:off x="3162300" y="8505825"/>
                  <a:ext cx="1236913" cy="0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</xdr:grpSp>
        </xdr:grpSp>
        <xdr:grpSp>
          <xdr:nvGrpSpPr>
            <xdr:cNvPr id="26" name="Группа 15"/>
            <xdr:cNvGrpSpPr/>
          </xdr:nvGrpSpPr>
          <xdr:grpSpPr>
            <a:xfrm>
              <a:off x="1334439" y="8146674"/>
              <a:ext cx="1968524" cy="477263"/>
              <a:chOff x="3458514" y="8156199"/>
              <a:chExt cx="1968524" cy="477263"/>
            </a:xfrm>
          </xdr:grpSpPr>
          <xdr:sp macro="" textlink="">
            <xdr:nvSpPr>
              <xdr:cNvPr id="27" name="TextBox 26"/>
              <xdr:cNvSpPr txBox="1"/>
            </xdr:nvSpPr>
            <xdr:spPr>
              <a:xfrm>
                <a:off x="3463188" y="8497152"/>
                <a:ext cx="1959939" cy="136310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wrap="square" rtlCol="0" anchor="t"/>
              <a:lstStyle/>
              <a:p>
                <a:pPr algn="ctr"/>
                <a:r>
                  <a:rPr lang="ru-RU" sz="800">
                    <a:latin typeface="PT Astra Serif" panose="020A0603040505020204" pitchFamily="18" charset="-52"/>
                    <a:ea typeface="PT Astra Serif" panose="020A0603040505020204" pitchFamily="18" charset="-52"/>
                    <a:cs typeface="Times New Roman" pitchFamily="18" charset="0"/>
                  </a:rPr>
                  <a:t>(должность)</a:t>
                </a:r>
              </a:p>
            </xdr:txBody>
          </xdr:sp>
          <xdr:grpSp>
            <xdr:nvGrpSpPr>
              <xdr:cNvPr id="28" name="Группа 13"/>
              <xdr:cNvGrpSpPr/>
            </xdr:nvGrpSpPr>
            <xdr:grpSpPr>
              <a:xfrm>
                <a:off x="3458514" y="8156199"/>
                <a:ext cx="1968524" cy="360002"/>
                <a:chOff x="3458514" y="8156199"/>
                <a:chExt cx="1968524" cy="360002"/>
              </a:xfrm>
            </xdr:grpSpPr>
            <xdr:sp macro="" textlink="">
              <xdr:nvSpPr>
                <xdr:cNvPr id="29" name="TextBox 28"/>
                <xdr:cNvSpPr txBox="1"/>
              </xdr:nvSpPr>
              <xdr:spPr>
                <a:xfrm>
                  <a:off x="3458514" y="8156199"/>
                  <a:ext cx="1959938" cy="343340"/>
                </a:xfrm>
                <a:prstGeom prst="rect">
                  <a:avLst/>
                </a:prstGeom>
                <a:solidFill>
                  <a:schemeClr val="bg1">
                    <a:lumMod val="95000"/>
                  </a:schemeClr>
                </a:solidFill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wrap="square" rtlCol="0" anchor="b"/>
                <a:lstStyle/>
                <a:p>
                  <a:pPr algn="ctr"/>
                  <a:r>
                    <a:rPr lang="ru-RU" sz="1100">
                      <a:solidFill>
                        <a:sysClr val="windowText" lastClr="000000"/>
                      </a:solidFill>
                      <a:latin typeface="PT Astra Serif" panose="020A0603040505020204" pitchFamily="18" charset="-52"/>
                      <a:ea typeface="PT Astra Serif" panose="020A0603040505020204" pitchFamily="18" charset="-52"/>
                      <a:cs typeface="Times New Roman" pitchFamily="18" charset="0"/>
                    </a:rPr>
                    <a:t>и.о. гл. бухгалтера</a:t>
                  </a:r>
                </a:p>
              </xdr:txBody>
            </xdr:sp>
            <xdr:cxnSp macro="">
              <xdr:nvCxnSpPr>
                <xdr:cNvPr id="30" name="Прямая соединительная линия 29"/>
                <xdr:cNvCxnSpPr/>
              </xdr:nvCxnSpPr>
              <xdr:spPr>
                <a:xfrm>
                  <a:off x="3467100" y="8516201"/>
                  <a:ext cx="1959938" cy="0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</xdr:grpSp>
        </xdr:grpSp>
      </xdr:grpSp>
      <xdr:sp macro="" textlink="">
        <xdr:nvSpPr>
          <xdr:cNvPr id="52" name="TextBox 51"/>
          <xdr:cNvSpPr txBox="1"/>
        </xdr:nvSpPr>
        <xdr:spPr>
          <a:xfrm>
            <a:off x="6876913" y="13140958"/>
            <a:ext cx="2160000" cy="2003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lang="ru-RU" sz="800">
                <a:latin typeface="PT Astra Serif" panose="020A0603040505020204" pitchFamily="18" charset="-52"/>
                <a:ea typeface="PT Astra Serif" panose="020A0603040505020204" pitchFamily="18" charset="-52"/>
                <a:cs typeface="Times New Roman" pitchFamily="18" charset="0"/>
              </a:rPr>
              <a:t>(телефон)</a:t>
            </a:r>
          </a:p>
        </xdr:txBody>
      </xdr:sp>
      <xdr:sp macro="" textlink="">
        <xdr:nvSpPr>
          <xdr:cNvPr id="53" name="TextBox 52"/>
          <xdr:cNvSpPr txBox="1"/>
        </xdr:nvSpPr>
        <xdr:spPr>
          <a:xfrm>
            <a:off x="6874257" y="12893457"/>
            <a:ext cx="2160000" cy="251999"/>
          </a:xfrm>
          <a:prstGeom prst="rect">
            <a:avLst/>
          </a:prstGeom>
          <a:solidFill>
            <a:schemeClr val="bg1">
              <a:lumMod val="9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lang="ru-RU" sz="1100">
                <a:solidFill>
                  <a:sysClr val="windowText" lastClr="000000"/>
                </a:solidFill>
                <a:latin typeface="PT Astra Serif" panose="020A0603040505020204" pitchFamily="18" charset="-52"/>
                <a:ea typeface="PT Astra Serif" panose="020A0603040505020204" pitchFamily="18" charset="-52"/>
                <a:cs typeface="Times New Roman" pitchFamily="18" charset="0"/>
              </a:rPr>
              <a:t>83825121479</a:t>
            </a:r>
          </a:p>
        </xdr:txBody>
      </xdr:sp>
      <xdr:cxnSp macro="">
        <xdr:nvCxnSpPr>
          <xdr:cNvPr id="54" name="Прямая соединительная линия 53"/>
          <xdr:cNvCxnSpPr/>
        </xdr:nvCxnSpPr>
        <xdr:spPr>
          <a:xfrm>
            <a:off x="6860699" y="13175106"/>
            <a:ext cx="216000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56"/>
  <sheetViews>
    <sheetView tabSelected="1" topLeftCell="A148" zoomScale="60" zoomScaleNormal="60" zoomScaleSheetLayoutView="55" workbookViewId="0">
      <selection activeCell="H63" sqref="H63"/>
    </sheetView>
  </sheetViews>
  <sheetFormatPr defaultRowHeight="15"/>
  <cols>
    <col min="1" max="1" width="69.25" style="1" customWidth="1"/>
    <col min="2" max="2" width="8" style="1" customWidth="1"/>
    <col min="3" max="3" width="5.625" style="1" bestFit="1" customWidth="1"/>
    <col min="4" max="4" width="7.25" style="1" customWidth="1"/>
    <col min="5" max="5" width="15.875" style="1" customWidth="1"/>
    <col min="6" max="6" width="6.25" style="1" customWidth="1"/>
    <col min="7" max="7" width="8.5" style="1" customWidth="1"/>
    <col min="8" max="8" width="20.375" style="4" bestFit="1" customWidth="1"/>
    <col min="9" max="9" width="17.5" style="4" bestFit="1" customWidth="1"/>
    <col min="10" max="10" width="16" style="4" customWidth="1"/>
    <col min="11" max="11" width="13" style="4" customWidth="1"/>
    <col min="12" max="12" width="9" style="1"/>
    <col min="13" max="13" width="16" style="1" bestFit="1" customWidth="1"/>
    <col min="14" max="14" width="9" style="1"/>
    <col min="15" max="17" width="16" style="1" bestFit="1" customWidth="1"/>
    <col min="18" max="16384" width="9" style="1"/>
  </cols>
  <sheetData>
    <row r="1" spans="1:11">
      <c r="H1" s="160" t="s">
        <v>10</v>
      </c>
      <c r="I1" s="160"/>
      <c r="J1" s="160"/>
      <c r="K1" s="160"/>
    </row>
    <row r="2" spans="1:11" ht="31.5" customHeight="1">
      <c r="H2" s="161" t="s">
        <v>306</v>
      </c>
      <c r="I2" s="161"/>
      <c r="J2" s="161"/>
      <c r="K2" s="161"/>
    </row>
    <row r="3" spans="1:11">
      <c r="H3" s="162" t="s">
        <v>11</v>
      </c>
      <c r="I3" s="162"/>
      <c r="J3" s="162"/>
      <c r="K3" s="162"/>
    </row>
    <row r="10" spans="1:11" ht="39.75" customHeight="1" thickBot="1">
      <c r="A10" s="165" t="s">
        <v>380</v>
      </c>
      <c r="B10" s="163"/>
      <c r="C10" s="163"/>
      <c r="D10" s="163"/>
      <c r="E10" s="163"/>
      <c r="F10" s="163"/>
      <c r="G10" s="163"/>
      <c r="H10" s="163"/>
      <c r="I10" s="163"/>
      <c r="J10" s="163"/>
      <c r="K10" s="163"/>
    </row>
    <row r="11" spans="1:11">
      <c r="K11" s="5" t="s">
        <v>12</v>
      </c>
    </row>
    <row r="12" spans="1:11">
      <c r="J12" s="158" t="s">
        <v>13</v>
      </c>
      <c r="K12" s="164">
        <v>44593</v>
      </c>
    </row>
    <row r="13" spans="1:11">
      <c r="J13" s="158"/>
      <c r="K13" s="164"/>
    </row>
    <row r="14" spans="1:11" ht="30">
      <c r="A14" s="9" t="s">
        <v>18</v>
      </c>
      <c r="J14" s="8" t="s">
        <v>14</v>
      </c>
      <c r="K14" s="6">
        <v>816</v>
      </c>
    </row>
    <row r="15" spans="1:11">
      <c r="J15" s="158" t="s">
        <v>15</v>
      </c>
      <c r="K15" s="159" t="s">
        <v>390</v>
      </c>
    </row>
    <row r="16" spans="1:11">
      <c r="J16" s="158"/>
      <c r="K16" s="159"/>
    </row>
    <row r="17" spans="1:11">
      <c r="A17" s="1" t="s">
        <v>19</v>
      </c>
      <c r="J17" s="158" t="s">
        <v>16</v>
      </c>
      <c r="K17" s="159" t="s">
        <v>391</v>
      </c>
    </row>
    <row r="18" spans="1:11">
      <c r="J18" s="158"/>
      <c r="K18" s="159"/>
    </row>
    <row r="19" spans="1:11" ht="15.75" thickBot="1">
      <c r="A19" s="1" t="s">
        <v>20</v>
      </c>
      <c r="J19" s="8" t="s">
        <v>17</v>
      </c>
      <c r="K19" s="7">
        <v>383</v>
      </c>
    </row>
    <row r="20" spans="1:11" ht="18.75">
      <c r="A20" s="163" t="s">
        <v>21</v>
      </c>
      <c r="B20" s="163"/>
      <c r="C20" s="163"/>
      <c r="D20" s="163"/>
      <c r="E20" s="163"/>
      <c r="F20" s="163"/>
      <c r="G20" s="163"/>
      <c r="H20" s="163"/>
      <c r="I20" s="163"/>
      <c r="J20" s="163"/>
      <c r="K20" s="163"/>
    </row>
    <row r="22" spans="1:11">
      <c r="A22" s="167" t="s">
        <v>0</v>
      </c>
      <c r="B22" s="168" t="s">
        <v>1</v>
      </c>
      <c r="C22" s="166" t="s">
        <v>2</v>
      </c>
      <c r="D22" s="166"/>
      <c r="E22" s="166"/>
      <c r="F22" s="166"/>
      <c r="G22" s="166"/>
      <c r="H22" s="167" t="s">
        <v>3</v>
      </c>
      <c r="I22" s="167"/>
      <c r="J22" s="167"/>
      <c r="K22" s="167"/>
    </row>
    <row r="23" spans="1:11" ht="60">
      <c r="A23" s="167"/>
      <c r="B23" s="168"/>
      <c r="C23" s="3" t="s">
        <v>4</v>
      </c>
      <c r="D23" s="3" t="s">
        <v>5</v>
      </c>
      <c r="E23" s="3" t="s">
        <v>6</v>
      </c>
      <c r="F23" s="3" t="s">
        <v>368</v>
      </c>
      <c r="G23" s="3" t="s">
        <v>7</v>
      </c>
      <c r="H23" s="3" t="s">
        <v>8</v>
      </c>
      <c r="I23" s="3" t="s">
        <v>369</v>
      </c>
      <c r="J23" s="3" t="s">
        <v>370</v>
      </c>
      <c r="K23" s="3" t="s">
        <v>9</v>
      </c>
    </row>
    <row r="24" spans="1:11" s="91" customFormat="1" ht="11.25">
      <c r="A24" s="10">
        <v>1</v>
      </c>
      <c r="B24" s="10">
        <v>2</v>
      </c>
      <c r="C24" s="10">
        <v>3</v>
      </c>
      <c r="D24" s="10">
        <v>4</v>
      </c>
      <c r="E24" s="10">
        <v>5</v>
      </c>
      <c r="F24" s="10">
        <v>6</v>
      </c>
      <c r="G24" s="10">
        <v>7</v>
      </c>
      <c r="H24" s="10">
        <v>8</v>
      </c>
      <c r="I24" s="10">
        <v>9</v>
      </c>
      <c r="J24" s="10">
        <v>10</v>
      </c>
      <c r="K24" s="10">
        <v>11</v>
      </c>
    </row>
    <row r="25" spans="1:11">
      <c r="A25" s="2" t="s">
        <v>22</v>
      </c>
      <c r="B25" s="50" t="s">
        <v>29</v>
      </c>
      <c r="C25" s="50" t="s">
        <v>31</v>
      </c>
      <c r="D25" s="50" t="s">
        <v>31</v>
      </c>
      <c r="E25" s="50" t="s">
        <v>31</v>
      </c>
      <c r="F25" s="50" t="s">
        <v>31</v>
      </c>
      <c r="G25" s="50" t="s">
        <v>31</v>
      </c>
      <c r="H25" s="51">
        <f>H27+H28+H29+H30</f>
        <v>1296290.0500000003</v>
      </c>
      <c r="I25" s="51"/>
      <c r="J25" s="51"/>
      <c r="K25" s="51"/>
    </row>
    <row r="26" spans="1:11" s="11" customFormat="1" ht="12.75">
      <c r="A26" s="12" t="s">
        <v>23</v>
      </c>
      <c r="B26" s="52"/>
      <c r="C26" s="53"/>
      <c r="D26" s="53"/>
      <c r="E26" s="53"/>
      <c r="F26" s="53"/>
      <c r="G26" s="53"/>
      <c r="H26" s="54"/>
      <c r="I26" s="54"/>
      <c r="J26" s="54"/>
      <c r="K26" s="54"/>
    </row>
    <row r="27" spans="1:11">
      <c r="A27" s="2" t="s">
        <v>24</v>
      </c>
      <c r="B27" s="55"/>
      <c r="C27" s="50" t="s">
        <v>31</v>
      </c>
      <c r="D27" s="50" t="s">
        <v>32</v>
      </c>
      <c r="E27" s="50" t="s">
        <v>31</v>
      </c>
      <c r="F27" s="50" t="s">
        <v>31</v>
      </c>
      <c r="G27" s="50" t="s">
        <v>31</v>
      </c>
      <c r="H27" s="51">
        <v>1066969.32</v>
      </c>
      <c r="I27" s="51"/>
      <c r="J27" s="51"/>
      <c r="K27" s="51"/>
    </row>
    <row r="28" spans="1:11">
      <c r="A28" s="2" t="s">
        <v>25</v>
      </c>
      <c r="B28" s="55"/>
      <c r="C28" s="50" t="s">
        <v>31</v>
      </c>
      <c r="D28" s="50" t="s">
        <v>33</v>
      </c>
      <c r="E28" s="50" t="s">
        <v>31</v>
      </c>
      <c r="F28" s="50" t="s">
        <v>31</v>
      </c>
      <c r="G28" s="50" t="s">
        <v>31</v>
      </c>
      <c r="H28" s="51">
        <v>7716.87</v>
      </c>
      <c r="I28" s="51"/>
      <c r="J28" s="51"/>
      <c r="K28" s="51"/>
    </row>
    <row r="29" spans="1:11">
      <c r="A29" s="2" t="s">
        <v>26</v>
      </c>
      <c r="B29" s="55"/>
      <c r="C29" s="50" t="s">
        <v>31</v>
      </c>
      <c r="D29" s="50" t="s">
        <v>34</v>
      </c>
      <c r="E29" s="50" t="s">
        <v>31</v>
      </c>
      <c r="F29" s="50" t="s">
        <v>31</v>
      </c>
      <c r="G29" s="50" t="s">
        <v>31</v>
      </c>
      <c r="H29" s="51">
        <v>221603.86</v>
      </c>
      <c r="I29" s="51"/>
      <c r="J29" s="51"/>
      <c r="K29" s="51"/>
    </row>
    <row r="30" spans="1:11">
      <c r="A30" s="2" t="s">
        <v>27</v>
      </c>
      <c r="B30" s="55"/>
      <c r="C30" s="50" t="s">
        <v>31</v>
      </c>
      <c r="D30" s="50" t="s">
        <v>35</v>
      </c>
      <c r="E30" s="50" t="s">
        <v>31</v>
      </c>
      <c r="F30" s="50" t="s">
        <v>31</v>
      </c>
      <c r="G30" s="50" t="s">
        <v>31</v>
      </c>
      <c r="H30" s="51"/>
      <c r="I30" s="51"/>
      <c r="J30" s="51"/>
      <c r="K30" s="51"/>
    </row>
    <row r="31" spans="1:11">
      <c r="A31" s="2" t="s">
        <v>28</v>
      </c>
      <c r="B31" s="56" t="s">
        <v>30</v>
      </c>
      <c r="C31" s="50" t="s">
        <v>31</v>
      </c>
      <c r="D31" s="50" t="s">
        <v>31</v>
      </c>
      <c r="E31" s="50" t="s">
        <v>31</v>
      </c>
      <c r="F31" s="50" t="s">
        <v>31</v>
      </c>
      <c r="G31" s="50" t="s">
        <v>31</v>
      </c>
      <c r="H31" s="51">
        <f>H25+H37-H85+H233-H240</f>
        <v>-2.5036570150405169E-8</v>
      </c>
      <c r="I31" s="51">
        <f>I25+I37-I85+I233-I240</f>
        <v>-1.4901161193847656E-8</v>
      </c>
      <c r="J31" s="51">
        <f>J25+J37-J85+J233-J240</f>
        <v>-1.4901161193847656E-8</v>
      </c>
      <c r="K31" s="51"/>
    </row>
    <row r="32" spans="1:11" s="11" customFormat="1" ht="12.75">
      <c r="A32" s="12" t="s">
        <v>23</v>
      </c>
      <c r="B32" s="52"/>
      <c r="C32" s="53"/>
      <c r="D32" s="53"/>
      <c r="E32" s="53"/>
      <c r="F32" s="53"/>
      <c r="G32" s="53"/>
      <c r="H32" s="54"/>
      <c r="I32" s="54"/>
      <c r="J32" s="54"/>
      <c r="K32" s="54"/>
    </row>
    <row r="33" spans="1:11">
      <c r="A33" s="2" t="s">
        <v>24</v>
      </c>
      <c r="B33" s="55"/>
      <c r="C33" s="50" t="s">
        <v>31</v>
      </c>
      <c r="D33" s="50" t="s">
        <v>32</v>
      </c>
      <c r="E33" s="50" t="s">
        <v>31</v>
      </c>
      <c r="F33" s="50" t="s">
        <v>31</v>
      </c>
      <c r="G33" s="50" t="s">
        <v>31</v>
      </c>
      <c r="H33" s="51">
        <f>H39+H46-H92-H100-H104-H109-H116-H147-H151-H156-H157-H158-H179-H181-H188-H191-H199-H205-H207-H209-H211-H214-H220-H224+H235+H27</f>
        <v>0</v>
      </c>
      <c r="I33" s="51">
        <f>I39+I46-I92-I100-I104-I109-I116-I147-I151-I156-I157-I158-I179-I181-I188-I191-I199-I205-I207-I209-I211-I214-I220-I224+I235</f>
        <v>0</v>
      </c>
      <c r="J33" s="51">
        <f>J39+J46-J92-J100-J104-J109-J116-J147-J151-J156-J157-J158-J179-J181-J188-J191-J199-J205-J207-J209-J211-J214-J220-J224+J235</f>
        <v>0</v>
      </c>
      <c r="K33" s="51"/>
    </row>
    <row r="34" spans="1:11">
      <c r="A34" s="2" t="s">
        <v>25</v>
      </c>
      <c r="B34" s="55"/>
      <c r="C34" s="50" t="s">
        <v>31</v>
      </c>
      <c r="D34" s="50" t="s">
        <v>33</v>
      </c>
      <c r="E34" s="50" t="s">
        <v>31</v>
      </c>
      <c r="F34" s="50" t="s">
        <v>31</v>
      </c>
      <c r="G34" s="50" t="s">
        <v>31</v>
      </c>
      <c r="H34" s="51">
        <f>H28-H243</f>
        <v>0</v>
      </c>
      <c r="I34" s="51">
        <f>I28-I243</f>
        <v>0</v>
      </c>
      <c r="J34" s="51">
        <f>J28-J243</f>
        <v>0</v>
      </c>
      <c r="K34" s="51"/>
    </row>
    <row r="35" spans="1:11">
      <c r="A35" s="2" t="s">
        <v>26</v>
      </c>
      <c r="B35" s="55"/>
      <c r="C35" s="50" t="s">
        <v>31</v>
      </c>
      <c r="D35" s="50" t="s">
        <v>34</v>
      </c>
      <c r="E35" s="50" t="s">
        <v>31</v>
      </c>
      <c r="F35" s="50" t="s">
        <v>31</v>
      </c>
      <c r="G35" s="50" t="s">
        <v>31</v>
      </c>
      <c r="H35" s="51">
        <f>H45-H93-H97-H101-H103-H105-H117-H148-H152-H180-H184-H189-H192-H195-H200-H206-H208-H210-H212-H215-H221-H225+H29</f>
        <v>-3.14321368932724E-9</v>
      </c>
      <c r="I35" s="51">
        <f>I45-I93-I97-I101-I103-I105-I117-I148-I152-I180-I184-I189-I192-I195-I200-I206-I208-I210-I212-I215-I221-I225</f>
        <v>0</v>
      </c>
      <c r="J35" s="51">
        <f>J45-J93-J97-J101-J103-J105-J117-J148-J152-J180-J184-J189-J192-J195-J200-J206-J208-J210-J212-J215-J221-J225</f>
        <v>0</v>
      </c>
      <c r="K35" s="51"/>
    </row>
    <row r="36" spans="1:11">
      <c r="A36" s="2" t="s">
        <v>27</v>
      </c>
      <c r="B36" s="55"/>
      <c r="C36" s="50" t="s">
        <v>31</v>
      </c>
      <c r="D36" s="50" t="s">
        <v>35</v>
      </c>
      <c r="E36" s="50" t="s">
        <v>31</v>
      </c>
      <c r="F36" s="50" t="s">
        <v>31</v>
      </c>
      <c r="G36" s="50" t="s">
        <v>31</v>
      </c>
      <c r="H36" s="51"/>
      <c r="I36" s="51"/>
      <c r="J36" s="51"/>
      <c r="K36" s="51"/>
    </row>
    <row r="37" spans="1:11" ht="15.75">
      <c r="A37" s="21" t="s">
        <v>36</v>
      </c>
      <c r="B37" s="57" t="s">
        <v>128</v>
      </c>
      <c r="C37" s="57" t="s">
        <v>31</v>
      </c>
      <c r="D37" s="57" t="s">
        <v>31</v>
      </c>
      <c r="E37" s="57" t="s">
        <v>31</v>
      </c>
      <c r="F37" s="57"/>
      <c r="G37" s="57" t="s">
        <v>31</v>
      </c>
      <c r="H37" s="58">
        <f>H39+H43+H54+H60+H76+H78+H81</f>
        <v>94960920.419999987</v>
      </c>
      <c r="I37" s="58">
        <f>I39+I43+I54+I60+I76+I78+I81</f>
        <v>88506490</v>
      </c>
      <c r="J37" s="58">
        <f>J39+J43+J54+J60+J76+J78+J81</f>
        <v>88507690</v>
      </c>
      <c r="K37" s="58"/>
    </row>
    <row r="38" spans="1:11" s="48" customFormat="1" ht="12.75">
      <c r="A38" s="47" t="s">
        <v>23</v>
      </c>
      <c r="B38" s="59"/>
      <c r="C38" s="59"/>
      <c r="D38" s="59"/>
      <c r="E38" s="59"/>
      <c r="F38" s="59"/>
      <c r="G38" s="59"/>
      <c r="H38" s="60"/>
      <c r="I38" s="60"/>
      <c r="J38" s="60"/>
      <c r="K38" s="61"/>
    </row>
    <row r="39" spans="1:11" ht="15.75">
      <c r="A39" s="22" t="s">
        <v>37</v>
      </c>
      <c r="B39" s="62" t="s">
        <v>129</v>
      </c>
      <c r="C39" s="62" t="s">
        <v>31</v>
      </c>
      <c r="D39" s="62" t="s">
        <v>31</v>
      </c>
      <c r="E39" s="62" t="s">
        <v>31</v>
      </c>
      <c r="F39" s="62" t="s">
        <v>234</v>
      </c>
      <c r="G39" s="62" t="s">
        <v>31</v>
      </c>
      <c r="H39" s="63">
        <v>64464</v>
      </c>
      <c r="I39" s="63">
        <v>49440</v>
      </c>
      <c r="J39" s="63">
        <v>49440</v>
      </c>
      <c r="K39" s="63"/>
    </row>
    <row r="40" spans="1:11" s="48" customFormat="1" ht="12.75">
      <c r="A40" s="13" t="s">
        <v>23</v>
      </c>
      <c r="B40" s="59"/>
      <c r="C40" s="59"/>
      <c r="D40" s="59"/>
      <c r="E40" s="59"/>
      <c r="F40" s="59"/>
      <c r="G40" s="59"/>
      <c r="H40" s="60"/>
      <c r="I40" s="60"/>
      <c r="J40" s="60"/>
      <c r="K40" s="61"/>
    </row>
    <row r="41" spans="1:11" ht="15.75">
      <c r="A41" s="23" t="s">
        <v>38</v>
      </c>
      <c r="B41" s="62" t="s">
        <v>130</v>
      </c>
      <c r="C41" s="62" t="s">
        <v>31</v>
      </c>
      <c r="D41" s="62" t="s">
        <v>32</v>
      </c>
      <c r="E41" s="62" t="s">
        <v>31</v>
      </c>
      <c r="F41" s="62" t="s">
        <v>234</v>
      </c>
      <c r="G41" s="62" t="s">
        <v>261</v>
      </c>
      <c r="H41" s="63">
        <v>64464</v>
      </c>
      <c r="I41" s="63">
        <v>49440</v>
      </c>
      <c r="J41" s="63">
        <v>49440</v>
      </c>
      <c r="K41" s="64"/>
    </row>
    <row r="42" spans="1:11" ht="15.75">
      <c r="A42" s="23" t="s">
        <v>39</v>
      </c>
      <c r="B42" s="62" t="s">
        <v>131</v>
      </c>
      <c r="C42" s="62" t="s">
        <v>31</v>
      </c>
      <c r="D42" s="62" t="s">
        <v>32</v>
      </c>
      <c r="E42" s="62" t="s">
        <v>31</v>
      </c>
      <c r="F42" s="62" t="s">
        <v>234</v>
      </c>
      <c r="G42" s="62" t="s">
        <v>262</v>
      </c>
      <c r="H42" s="63"/>
      <c r="I42" s="63"/>
      <c r="J42" s="63"/>
      <c r="K42" s="64"/>
    </row>
    <row r="43" spans="1:11" ht="15.75">
      <c r="A43" s="77" t="s">
        <v>40</v>
      </c>
      <c r="B43" s="62" t="s">
        <v>132</v>
      </c>
      <c r="C43" s="62" t="s">
        <v>31</v>
      </c>
      <c r="D43" s="62" t="s">
        <v>31</v>
      </c>
      <c r="E43" s="62" t="s">
        <v>31</v>
      </c>
      <c r="F43" s="62" t="s">
        <v>235</v>
      </c>
      <c r="G43" s="62"/>
      <c r="H43" s="63">
        <f>H45+H46</f>
        <v>75017381.459999993</v>
      </c>
      <c r="I43" s="63">
        <f>I45+I46</f>
        <v>73338950</v>
      </c>
      <c r="J43" s="63">
        <f>J45+J46</f>
        <v>73340150</v>
      </c>
      <c r="K43" s="63"/>
    </row>
    <row r="44" spans="1:11" s="48" customFormat="1" ht="12.75">
      <c r="A44" s="13" t="s">
        <v>23</v>
      </c>
      <c r="B44" s="59"/>
      <c r="C44" s="59"/>
      <c r="D44" s="59"/>
      <c r="E44" s="59"/>
      <c r="F44" s="59"/>
      <c r="G44" s="59"/>
      <c r="H44" s="60"/>
      <c r="I44" s="60"/>
      <c r="J44" s="60"/>
      <c r="K44" s="61"/>
    </row>
    <row r="45" spans="1:11" ht="31.5">
      <c r="A45" s="24" t="s">
        <v>41</v>
      </c>
      <c r="B45" s="62" t="s">
        <v>133</v>
      </c>
      <c r="C45" s="62" t="s">
        <v>31</v>
      </c>
      <c r="D45" s="62" t="s">
        <v>34</v>
      </c>
      <c r="E45" s="62" t="s">
        <v>31</v>
      </c>
      <c r="F45" s="62" t="s">
        <v>235</v>
      </c>
      <c r="G45" s="62" t="s">
        <v>263</v>
      </c>
      <c r="H45" s="63">
        <v>71194175</v>
      </c>
      <c r="I45" s="63">
        <v>69517775</v>
      </c>
      <c r="J45" s="63">
        <v>69518975</v>
      </c>
      <c r="K45" s="64"/>
    </row>
    <row r="46" spans="1:11" ht="31.5">
      <c r="A46" s="25" t="s">
        <v>42</v>
      </c>
      <c r="B46" s="62" t="s">
        <v>134</v>
      </c>
      <c r="C46" s="62" t="s">
        <v>31</v>
      </c>
      <c r="D46" s="62" t="s">
        <v>32</v>
      </c>
      <c r="E46" s="62" t="s">
        <v>31</v>
      </c>
      <c r="F46" s="62" t="s">
        <v>235</v>
      </c>
      <c r="G46" s="62" t="s">
        <v>263</v>
      </c>
      <c r="H46" s="63">
        <f>H48+H53</f>
        <v>3823206.46</v>
      </c>
      <c r="I46" s="63">
        <f>I48+I53</f>
        <v>3821175</v>
      </c>
      <c r="J46" s="63">
        <f>J48+J53</f>
        <v>3821175</v>
      </c>
      <c r="K46" s="63"/>
    </row>
    <row r="47" spans="1:11" s="48" customFormat="1" ht="12.75">
      <c r="A47" s="13" t="s">
        <v>23</v>
      </c>
      <c r="B47" s="59"/>
      <c r="C47" s="59"/>
      <c r="D47" s="59"/>
      <c r="E47" s="59"/>
      <c r="F47" s="59"/>
      <c r="G47" s="59"/>
      <c r="H47" s="60"/>
      <c r="I47" s="60"/>
      <c r="J47" s="60"/>
      <c r="K47" s="61"/>
    </row>
    <row r="48" spans="1:11" ht="15.75">
      <c r="A48" s="26" t="s">
        <v>43</v>
      </c>
      <c r="B48" s="62" t="s">
        <v>135</v>
      </c>
      <c r="C48" s="62" t="s">
        <v>31</v>
      </c>
      <c r="D48" s="62" t="s">
        <v>31</v>
      </c>
      <c r="E48" s="62" t="s">
        <v>31</v>
      </c>
      <c r="F48" s="62" t="s">
        <v>235</v>
      </c>
      <c r="G48" s="62" t="s">
        <v>263</v>
      </c>
      <c r="H48" s="63">
        <f>H50+H51</f>
        <v>3796206.46</v>
      </c>
      <c r="I48" s="63">
        <f>I50+I51</f>
        <v>3794175</v>
      </c>
      <c r="J48" s="63">
        <f>J50+J51</f>
        <v>3794175</v>
      </c>
      <c r="K48" s="63"/>
    </row>
    <row r="49" spans="1:13" s="48" customFormat="1" ht="12.75">
      <c r="A49" s="14" t="s">
        <v>23</v>
      </c>
      <c r="B49" s="59"/>
      <c r="C49" s="59"/>
      <c r="D49" s="59"/>
      <c r="E49" s="59"/>
      <c r="F49" s="59"/>
      <c r="G49" s="59"/>
      <c r="H49" s="60"/>
      <c r="I49" s="60"/>
      <c r="J49" s="60"/>
      <c r="K49" s="61"/>
    </row>
    <row r="50" spans="1:13" ht="15.75">
      <c r="A50" s="27" t="s">
        <v>44</v>
      </c>
      <c r="B50" s="62" t="s">
        <v>31</v>
      </c>
      <c r="C50" s="62" t="s">
        <v>31</v>
      </c>
      <c r="D50" s="62" t="s">
        <v>32</v>
      </c>
      <c r="E50" s="62" t="s">
        <v>31</v>
      </c>
      <c r="F50" s="62"/>
      <c r="G50" s="62"/>
      <c r="H50" s="63">
        <v>1350000</v>
      </c>
      <c r="I50" s="63">
        <v>1350000</v>
      </c>
      <c r="J50" s="63">
        <v>1350000</v>
      </c>
      <c r="K50" s="64"/>
    </row>
    <row r="51" spans="1:13" ht="15.75">
      <c r="A51" s="27" t="s">
        <v>45</v>
      </c>
      <c r="B51" s="62" t="s">
        <v>31</v>
      </c>
      <c r="C51" s="62" t="s">
        <v>31</v>
      </c>
      <c r="D51" s="62" t="s">
        <v>32</v>
      </c>
      <c r="E51" s="62" t="s">
        <v>31</v>
      </c>
      <c r="F51" s="62"/>
      <c r="G51" s="62"/>
      <c r="H51" s="63">
        <v>2446206.46</v>
      </c>
      <c r="I51" s="63">
        <v>2444175</v>
      </c>
      <c r="J51" s="63">
        <v>2444175</v>
      </c>
      <c r="K51" s="64"/>
    </row>
    <row r="52" spans="1:13" ht="15.75">
      <c r="A52" s="28" t="s">
        <v>46</v>
      </c>
      <c r="B52" s="62" t="s">
        <v>136</v>
      </c>
      <c r="C52" s="62" t="s">
        <v>31</v>
      </c>
      <c r="D52" s="62" t="s">
        <v>32</v>
      </c>
      <c r="E52" s="62" t="s">
        <v>31</v>
      </c>
      <c r="F52" s="62" t="s">
        <v>235</v>
      </c>
      <c r="G52" s="62" t="s">
        <v>264</v>
      </c>
      <c r="H52" s="63"/>
      <c r="I52" s="63"/>
      <c r="J52" s="63"/>
      <c r="K52" s="64"/>
      <c r="M52" s="129"/>
    </row>
    <row r="53" spans="1:13" ht="15.75">
      <c r="A53" s="28" t="s">
        <v>47</v>
      </c>
      <c r="B53" s="62" t="s">
        <v>137</v>
      </c>
      <c r="C53" s="62" t="s">
        <v>31</v>
      </c>
      <c r="D53" s="62" t="s">
        <v>32</v>
      </c>
      <c r="E53" s="62" t="s">
        <v>31</v>
      </c>
      <c r="F53" s="62" t="s">
        <v>235</v>
      </c>
      <c r="G53" s="62" t="s">
        <v>265</v>
      </c>
      <c r="H53" s="63">
        <v>27000</v>
      </c>
      <c r="I53" s="63">
        <v>27000</v>
      </c>
      <c r="J53" s="63">
        <v>27000</v>
      </c>
      <c r="K53" s="64"/>
    </row>
    <row r="54" spans="1:13" ht="15.75">
      <c r="A54" s="29" t="s">
        <v>48</v>
      </c>
      <c r="B54" s="65" t="s">
        <v>138</v>
      </c>
      <c r="C54" s="62" t="s">
        <v>31</v>
      </c>
      <c r="D54" s="65" t="s">
        <v>32</v>
      </c>
      <c r="E54" s="62" t="s">
        <v>31</v>
      </c>
      <c r="F54" s="65" t="s">
        <v>236</v>
      </c>
      <c r="G54" s="65" t="s">
        <v>31</v>
      </c>
      <c r="H54" s="64"/>
      <c r="I54" s="64"/>
      <c r="J54" s="64"/>
      <c r="K54" s="64"/>
      <c r="M54" s="129"/>
    </row>
    <row r="55" spans="1:13" s="48" customFormat="1" ht="12.75">
      <c r="A55" s="17" t="s">
        <v>23</v>
      </c>
      <c r="B55" s="59"/>
      <c r="C55" s="59"/>
      <c r="D55" s="59"/>
      <c r="E55" s="59"/>
      <c r="F55" s="59"/>
      <c r="G55" s="59"/>
      <c r="H55" s="60"/>
      <c r="I55" s="60"/>
      <c r="J55" s="60"/>
      <c r="K55" s="61"/>
    </row>
    <row r="56" spans="1:13" ht="31.5">
      <c r="A56" s="31" t="s">
        <v>49</v>
      </c>
      <c r="B56" s="66" t="s">
        <v>139</v>
      </c>
      <c r="C56" s="62" t="s">
        <v>31</v>
      </c>
      <c r="D56" s="62" t="s">
        <v>32</v>
      </c>
      <c r="E56" s="62" t="s">
        <v>31</v>
      </c>
      <c r="F56" s="62" t="s">
        <v>236</v>
      </c>
      <c r="G56" s="62" t="s">
        <v>266</v>
      </c>
      <c r="H56" s="63"/>
      <c r="I56" s="63"/>
      <c r="J56" s="63"/>
      <c r="K56" s="64"/>
    </row>
    <row r="57" spans="1:13" ht="15.75">
      <c r="A57" s="30" t="s">
        <v>50</v>
      </c>
      <c r="B57" s="66" t="s">
        <v>140</v>
      </c>
      <c r="C57" s="62" t="s">
        <v>31</v>
      </c>
      <c r="D57" s="62" t="s">
        <v>32</v>
      </c>
      <c r="E57" s="62" t="s">
        <v>31</v>
      </c>
      <c r="F57" s="62" t="s">
        <v>236</v>
      </c>
      <c r="G57" s="62" t="s">
        <v>267</v>
      </c>
      <c r="H57" s="63"/>
      <c r="I57" s="63"/>
      <c r="J57" s="63"/>
      <c r="K57" s="64"/>
    </row>
    <row r="58" spans="1:13" ht="15.75">
      <c r="A58" s="30" t="s">
        <v>51</v>
      </c>
      <c r="B58" s="66" t="s">
        <v>141</v>
      </c>
      <c r="C58" s="62" t="s">
        <v>31</v>
      </c>
      <c r="D58" s="62" t="s">
        <v>32</v>
      </c>
      <c r="E58" s="62" t="s">
        <v>31</v>
      </c>
      <c r="F58" s="62" t="s">
        <v>236</v>
      </c>
      <c r="G58" s="62" t="s">
        <v>268</v>
      </c>
      <c r="H58" s="63"/>
      <c r="I58" s="63"/>
      <c r="J58" s="63"/>
      <c r="K58" s="64"/>
    </row>
    <row r="59" spans="1:13" ht="15.75">
      <c r="A59" s="30" t="s">
        <v>52</v>
      </c>
      <c r="B59" s="66" t="s">
        <v>142</v>
      </c>
      <c r="C59" s="62" t="s">
        <v>31</v>
      </c>
      <c r="D59" s="62" t="s">
        <v>32</v>
      </c>
      <c r="E59" s="62" t="s">
        <v>31</v>
      </c>
      <c r="F59" s="62" t="s">
        <v>236</v>
      </c>
      <c r="G59" s="62" t="s">
        <v>269</v>
      </c>
      <c r="H59" s="63"/>
      <c r="I59" s="63"/>
      <c r="J59" s="63"/>
      <c r="K59" s="64"/>
    </row>
    <row r="60" spans="1:13" ht="15.75">
      <c r="A60" s="29" t="s">
        <v>53</v>
      </c>
      <c r="B60" s="66" t="s">
        <v>143</v>
      </c>
      <c r="C60" s="62" t="s">
        <v>31</v>
      </c>
      <c r="D60" s="62" t="s">
        <v>35</v>
      </c>
      <c r="E60" s="62" t="s">
        <v>31</v>
      </c>
      <c r="F60" s="65" t="s">
        <v>237</v>
      </c>
      <c r="G60" s="65" t="s">
        <v>31</v>
      </c>
      <c r="H60" s="63">
        <f>H62+H68+H69+H70+H75</f>
        <v>19831274.960000001</v>
      </c>
      <c r="I60" s="63">
        <f>I62+I68+I69+I70+I75</f>
        <v>15118100</v>
      </c>
      <c r="J60" s="63">
        <f>J62+J68+J69+J70+J75</f>
        <v>15118100</v>
      </c>
      <c r="K60" s="63"/>
    </row>
    <row r="61" spans="1:13" s="48" customFormat="1" ht="12.75">
      <c r="A61" s="17" t="s">
        <v>23</v>
      </c>
      <c r="B61" s="59"/>
      <c r="C61" s="59"/>
      <c r="D61" s="59"/>
      <c r="E61" s="59"/>
      <c r="F61" s="59"/>
      <c r="G61" s="59"/>
      <c r="H61" s="60"/>
      <c r="I61" s="60"/>
      <c r="J61" s="60"/>
      <c r="K61" s="61"/>
    </row>
    <row r="62" spans="1:13" ht="31.5">
      <c r="A62" s="32" t="s">
        <v>54</v>
      </c>
      <c r="B62" s="66" t="s">
        <v>144</v>
      </c>
      <c r="C62" s="62" t="s">
        <v>31</v>
      </c>
      <c r="D62" s="62" t="s">
        <v>31</v>
      </c>
      <c r="E62" s="62" t="s">
        <v>31</v>
      </c>
      <c r="F62" s="62" t="s">
        <v>237</v>
      </c>
      <c r="G62" s="62" t="s">
        <v>270</v>
      </c>
      <c r="H62" s="63">
        <f>H64+H65+H66+H67</f>
        <v>18037039.52</v>
      </c>
      <c r="I62" s="63">
        <f>I64+I65</f>
        <v>15118100</v>
      </c>
      <c r="J62" s="63">
        <f t="shared" ref="J62" si="0">J64+J65</f>
        <v>15118100</v>
      </c>
      <c r="K62" s="64"/>
    </row>
    <row r="63" spans="1:13" s="48" customFormat="1" ht="12.75">
      <c r="A63" s="16" t="s">
        <v>55</v>
      </c>
      <c r="B63" s="59"/>
      <c r="C63" s="59"/>
      <c r="D63" s="59"/>
      <c r="E63" s="59"/>
      <c r="F63" s="59"/>
      <c r="G63" s="59"/>
      <c r="H63" s="60"/>
      <c r="I63" s="60"/>
      <c r="J63" s="60"/>
      <c r="K63" s="61"/>
    </row>
    <row r="64" spans="1:13" ht="110.25">
      <c r="A64" s="123" t="s">
        <v>382</v>
      </c>
      <c r="B64" s="121"/>
      <c r="C64" s="121" t="s">
        <v>31</v>
      </c>
      <c r="D64" s="121" t="s">
        <v>35</v>
      </c>
      <c r="E64" s="121" t="s">
        <v>31</v>
      </c>
      <c r="F64" s="121" t="s">
        <v>237</v>
      </c>
      <c r="G64" s="121" t="s">
        <v>270</v>
      </c>
      <c r="H64" s="63">
        <v>4518600</v>
      </c>
      <c r="I64" s="63">
        <v>4518600</v>
      </c>
      <c r="J64" s="63">
        <v>4518600</v>
      </c>
      <c r="K64" s="64"/>
    </row>
    <row r="65" spans="1:11" ht="78.75">
      <c r="A65" s="123" t="s">
        <v>383</v>
      </c>
      <c r="B65" s="115"/>
      <c r="C65" s="115" t="s">
        <v>31</v>
      </c>
      <c r="D65" s="115" t="s">
        <v>35</v>
      </c>
      <c r="E65" s="115" t="s">
        <v>31</v>
      </c>
      <c r="F65" s="115" t="s">
        <v>237</v>
      </c>
      <c r="G65" s="115" t="s">
        <v>270</v>
      </c>
      <c r="H65" s="63">
        <v>10599500</v>
      </c>
      <c r="I65" s="63">
        <v>10599500</v>
      </c>
      <c r="J65" s="63">
        <v>10599500</v>
      </c>
      <c r="K65" s="64"/>
    </row>
    <row r="66" spans="1:11" ht="126">
      <c r="A66" s="133" t="s">
        <v>392</v>
      </c>
      <c r="B66" s="134"/>
      <c r="C66" s="134" t="s">
        <v>31</v>
      </c>
      <c r="D66" s="134" t="s">
        <v>35</v>
      </c>
      <c r="E66" s="134" t="s">
        <v>31</v>
      </c>
      <c r="F66" s="134" t="s">
        <v>237</v>
      </c>
      <c r="G66" s="134" t="s">
        <v>270</v>
      </c>
      <c r="H66" s="63">
        <v>2671704</v>
      </c>
      <c r="I66" s="63"/>
      <c r="J66" s="63"/>
      <c r="K66" s="64"/>
    </row>
    <row r="67" spans="1:11" ht="78.75">
      <c r="A67" s="34" t="s">
        <v>395</v>
      </c>
      <c r="B67" s="135"/>
      <c r="C67" s="135" t="s">
        <v>31</v>
      </c>
      <c r="D67" s="135" t="s">
        <v>35</v>
      </c>
      <c r="E67" s="135" t="s">
        <v>31</v>
      </c>
      <c r="F67" s="135" t="s">
        <v>237</v>
      </c>
      <c r="G67" s="137" t="s">
        <v>270</v>
      </c>
      <c r="H67" s="67">
        <v>247235.52</v>
      </c>
      <c r="I67" s="63"/>
      <c r="J67" s="63"/>
      <c r="K67" s="64"/>
    </row>
    <row r="68" spans="1:11" ht="31.5">
      <c r="A68" s="79" t="s">
        <v>56</v>
      </c>
      <c r="B68" s="62" t="s">
        <v>145</v>
      </c>
      <c r="C68" s="62" t="s">
        <v>31</v>
      </c>
      <c r="D68" s="62" t="s">
        <v>31</v>
      </c>
      <c r="E68" s="62" t="s">
        <v>31</v>
      </c>
      <c r="F68" s="62" t="s">
        <v>237</v>
      </c>
      <c r="G68" s="62" t="s">
        <v>271</v>
      </c>
      <c r="H68" s="63"/>
      <c r="I68" s="63"/>
      <c r="J68" s="63"/>
      <c r="K68" s="64"/>
    </row>
    <row r="69" spans="1:11" ht="47.25">
      <c r="A69" s="35" t="s">
        <v>57</v>
      </c>
      <c r="B69" s="62" t="s">
        <v>146</v>
      </c>
      <c r="C69" s="62" t="s">
        <v>31</v>
      </c>
      <c r="D69" s="62" t="s">
        <v>31</v>
      </c>
      <c r="E69" s="62" t="s">
        <v>31</v>
      </c>
      <c r="F69" s="62" t="s">
        <v>237</v>
      </c>
      <c r="G69" s="62" t="s">
        <v>272</v>
      </c>
      <c r="H69" s="63"/>
      <c r="I69" s="63"/>
      <c r="J69" s="63"/>
      <c r="K69" s="64"/>
    </row>
    <row r="70" spans="1:11" ht="31.5">
      <c r="A70" s="35" t="s">
        <v>58</v>
      </c>
      <c r="B70" s="62" t="s">
        <v>147</v>
      </c>
      <c r="C70" s="62" t="s">
        <v>31</v>
      </c>
      <c r="D70" s="62" t="s">
        <v>31</v>
      </c>
      <c r="E70" s="62" t="s">
        <v>31</v>
      </c>
      <c r="F70" s="62" t="s">
        <v>237</v>
      </c>
      <c r="G70" s="62" t="s">
        <v>273</v>
      </c>
      <c r="H70" s="63">
        <v>1794235.44</v>
      </c>
      <c r="I70" s="63"/>
      <c r="J70" s="63"/>
      <c r="K70" s="64"/>
    </row>
    <row r="71" spans="1:11" s="48" customFormat="1" ht="12.75">
      <c r="A71" s="16" t="s">
        <v>55</v>
      </c>
      <c r="B71" s="59"/>
      <c r="C71" s="59"/>
      <c r="D71" s="59"/>
      <c r="E71" s="59"/>
      <c r="F71" s="59"/>
      <c r="G71" s="59"/>
      <c r="H71" s="60"/>
      <c r="I71" s="60"/>
      <c r="J71" s="60"/>
      <c r="K71" s="61"/>
    </row>
    <row r="72" spans="1:11" ht="15.75">
      <c r="A72" s="123" t="s">
        <v>381</v>
      </c>
      <c r="B72" s="121"/>
      <c r="C72" s="121" t="s">
        <v>31</v>
      </c>
      <c r="D72" s="121" t="s">
        <v>32</v>
      </c>
      <c r="E72" s="121" t="s">
        <v>31</v>
      </c>
      <c r="F72" s="121" t="s">
        <v>237</v>
      </c>
      <c r="G72" s="121" t="s">
        <v>273</v>
      </c>
      <c r="H72" s="63"/>
      <c r="I72" s="63"/>
      <c r="J72" s="63"/>
      <c r="K72" s="64"/>
    </row>
    <row r="73" spans="1:11" ht="15.75">
      <c r="A73" s="34" t="s">
        <v>379</v>
      </c>
      <c r="B73" s="120"/>
      <c r="C73" s="120" t="s">
        <v>31</v>
      </c>
      <c r="D73" s="120" t="s">
        <v>314</v>
      </c>
      <c r="E73" s="120" t="s">
        <v>31</v>
      </c>
      <c r="F73" s="120" t="s">
        <v>237</v>
      </c>
      <c r="G73" s="120" t="s">
        <v>273</v>
      </c>
      <c r="H73" s="67"/>
      <c r="I73" s="63"/>
      <c r="J73" s="63"/>
      <c r="K73" s="64"/>
    </row>
    <row r="74" spans="1:11" ht="78.75">
      <c r="A74" s="34" t="s">
        <v>387</v>
      </c>
      <c r="B74" s="130"/>
      <c r="C74" s="130" t="s">
        <v>31</v>
      </c>
      <c r="D74" s="130" t="s">
        <v>35</v>
      </c>
      <c r="E74" s="130" t="s">
        <v>31</v>
      </c>
      <c r="F74" s="130" t="s">
        <v>237</v>
      </c>
      <c r="G74" s="130" t="s">
        <v>273</v>
      </c>
      <c r="H74" s="67">
        <v>1794235.44</v>
      </c>
      <c r="I74" s="63"/>
      <c r="J74" s="63"/>
      <c r="K74" s="64"/>
    </row>
    <row r="75" spans="1:11" ht="47.25">
      <c r="A75" s="35" t="s">
        <v>59</v>
      </c>
      <c r="B75" s="62" t="s">
        <v>147</v>
      </c>
      <c r="C75" s="62" t="s">
        <v>31</v>
      </c>
      <c r="D75" s="62" t="s">
        <v>31</v>
      </c>
      <c r="E75" s="62" t="s">
        <v>31</v>
      </c>
      <c r="F75" s="62" t="s">
        <v>237</v>
      </c>
      <c r="G75" s="62" t="s">
        <v>274</v>
      </c>
      <c r="H75" s="63"/>
      <c r="I75" s="63"/>
      <c r="J75" s="63"/>
      <c r="K75" s="64"/>
    </row>
    <row r="76" spans="1:11" ht="15.75">
      <c r="A76" s="22" t="s">
        <v>60</v>
      </c>
      <c r="B76" s="62" t="s">
        <v>148</v>
      </c>
      <c r="C76" s="62" t="s">
        <v>31</v>
      </c>
      <c r="D76" s="62" t="s">
        <v>31</v>
      </c>
      <c r="E76" s="62" t="s">
        <v>31</v>
      </c>
      <c r="F76" s="62" t="s">
        <v>238</v>
      </c>
      <c r="G76" s="62" t="s">
        <v>31</v>
      </c>
      <c r="H76" s="63"/>
      <c r="I76" s="63"/>
      <c r="J76" s="63"/>
      <c r="K76" s="64"/>
    </row>
    <row r="77" spans="1:11" s="48" customFormat="1" ht="12.75">
      <c r="A77" s="17" t="s">
        <v>23</v>
      </c>
      <c r="B77" s="59"/>
      <c r="C77" s="59" t="s">
        <v>31</v>
      </c>
      <c r="D77" s="59"/>
      <c r="E77" s="59" t="s">
        <v>31</v>
      </c>
      <c r="F77" s="59"/>
      <c r="G77" s="59"/>
      <c r="H77" s="60"/>
      <c r="I77" s="60"/>
      <c r="J77" s="60"/>
      <c r="K77" s="61"/>
    </row>
    <row r="78" spans="1:11" ht="15.75">
      <c r="A78" s="22" t="s">
        <v>61</v>
      </c>
      <c r="B78" s="62" t="s">
        <v>149</v>
      </c>
      <c r="C78" s="62" t="s">
        <v>31</v>
      </c>
      <c r="D78" s="62" t="s">
        <v>31</v>
      </c>
      <c r="E78" s="62" t="s">
        <v>31</v>
      </c>
      <c r="F78" s="62" t="s">
        <v>239</v>
      </c>
      <c r="G78" s="62" t="s">
        <v>31</v>
      </c>
      <c r="H78" s="63"/>
      <c r="I78" s="63"/>
      <c r="J78" s="63"/>
      <c r="K78" s="64"/>
    </row>
    <row r="79" spans="1:11" s="49" customFormat="1">
      <c r="A79" s="20" t="s">
        <v>23</v>
      </c>
      <c r="B79" s="68"/>
      <c r="C79" s="68" t="s">
        <v>31</v>
      </c>
      <c r="D79" s="68"/>
      <c r="E79" s="68" t="s">
        <v>31</v>
      </c>
      <c r="F79" s="68"/>
      <c r="G79" s="68"/>
      <c r="H79" s="69"/>
      <c r="I79" s="69"/>
      <c r="J79" s="69"/>
      <c r="K79" s="70"/>
    </row>
    <row r="80" spans="1:11" ht="15.75">
      <c r="A80" s="23" t="s">
        <v>62</v>
      </c>
      <c r="B80" s="62" t="s">
        <v>150</v>
      </c>
      <c r="C80" s="62" t="s">
        <v>31</v>
      </c>
      <c r="D80" s="62" t="s">
        <v>31</v>
      </c>
      <c r="E80" s="62" t="s">
        <v>31</v>
      </c>
      <c r="F80" s="62" t="s">
        <v>240</v>
      </c>
      <c r="G80" s="62" t="s">
        <v>240</v>
      </c>
      <c r="H80" s="63"/>
      <c r="I80" s="63"/>
      <c r="J80" s="63"/>
      <c r="K80" s="64"/>
    </row>
    <row r="81" spans="1:11" ht="15.75">
      <c r="A81" s="22" t="s">
        <v>63</v>
      </c>
      <c r="B81" s="62" t="s">
        <v>151</v>
      </c>
      <c r="C81" s="62" t="s">
        <v>31</v>
      </c>
      <c r="D81" s="62" t="s">
        <v>31</v>
      </c>
      <c r="E81" s="62" t="s">
        <v>31</v>
      </c>
      <c r="F81" s="62" t="s">
        <v>31</v>
      </c>
      <c r="G81" s="62" t="s">
        <v>31</v>
      </c>
      <c r="H81" s="63">
        <v>47800</v>
      </c>
      <c r="I81" s="63"/>
      <c r="J81" s="63"/>
      <c r="K81" s="64"/>
    </row>
    <row r="82" spans="1:11" s="48" customFormat="1" ht="12.75">
      <c r="A82" s="17" t="s">
        <v>55</v>
      </c>
      <c r="B82" s="59"/>
      <c r="C82" s="59"/>
      <c r="D82" s="59"/>
      <c r="E82" s="59"/>
      <c r="F82" s="59"/>
      <c r="G82" s="59"/>
      <c r="H82" s="60"/>
      <c r="I82" s="60"/>
      <c r="J82" s="60"/>
      <c r="K82" s="61"/>
    </row>
    <row r="83" spans="1:11" ht="31.5">
      <c r="A83" s="36" t="s">
        <v>64</v>
      </c>
      <c r="B83" s="62" t="s">
        <v>152</v>
      </c>
      <c r="C83" s="62" t="s">
        <v>31</v>
      </c>
      <c r="D83" s="62" t="s">
        <v>31</v>
      </c>
      <c r="E83" s="62" t="s">
        <v>31</v>
      </c>
      <c r="F83" s="62" t="s">
        <v>241</v>
      </c>
      <c r="G83" s="62" t="s">
        <v>241</v>
      </c>
      <c r="H83" s="63">
        <v>47800</v>
      </c>
      <c r="I83" s="63"/>
      <c r="J83" s="63"/>
      <c r="K83" s="64" t="s">
        <v>31</v>
      </c>
    </row>
    <row r="84" spans="1:11" ht="15.75">
      <c r="A84" s="36" t="s">
        <v>25</v>
      </c>
      <c r="B84" s="62" t="s">
        <v>153</v>
      </c>
      <c r="C84" s="62" t="s">
        <v>31</v>
      </c>
      <c r="D84" s="62" t="s">
        <v>33</v>
      </c>
      <c r="E84" s="62" t="s">
        <v>31</v>
      </c>
      <c r="F84" s="62" t="s">
        <v>241</v>
      </c>
      <c r="G84" s="62" t="s">
        <v>241</v>
      </c>
      <c r="H84" s="63"/>
      <c r="I84" s="63"/>
      <c r="J84" s="63"/>
      <c r="K84" s="64" t="s">
        <v>31</v>
      </c>
    </row>
    <row r="85" spans="1:11" ht="15.75">
      <c r="A85" s="37" t="s">
        <v>65</v>
      </c>
      <c r="B85" s="71" t="s">
        <v>154</v>
      </c>
      <c r="C85" s="71"/>
      <c r="D85" s="71"/>
      <c r="E85" s="71"/>
      <c r="F85" s="71" t="s">
        <v>31</v>
      </c>
      <c r="G85" s="71" t="s">
        <v>31</v>
      </c>
      <c r="H85" s="72">
        <f>H87+H120+H143+H161+H167</f>
        <v>96001693.600000009</v>
      </c>
      <c r="I85" s="72">
        <f>I87+I120+I143+I161+I167</f>
        <v>88506490.000000015</v>
      </c>
      <c r="J85" s="72">
        <f>J87+J120+J143+J161+J167</f>
        <v>88507690.000000015</v>
      </c>
      <c r="K85" s="72"/>
    </row>
    <row r="86" spans="1:11" s="48" customFormat="1" ht="12.75">
      <c r="A86" s="47" t="s">
        <v>23</v>
      </c>
      <c r="B86" s="59"/>
      <c r="C86" s="59"/>
      <c r="D86" s="59"/>
      <c r="E86" s="59"/>
      <c r="F86" s="59"/>
      <c r="G86" s="59"/>
      <c r="H86" s="60"/>
      <c r="I86" s="60"/>
      <c r="J86" s="60"/>
      <c r="K86" s="61"/>
    </row>
    <row r="87" spans="1:11" ht="15.75">
      <c r="A87" s="38" t="s">
        <v>66</v>
      </c>
      <c r="B87" s="73" t="s">
        <v>155</v>
      </c>
      <c r="C87" s="73" t="s">
        <v>233</v>
      </c>
      <c r="D87" s="73" t="s">
        <v>31</v>
      </c>
      <c r="E87" s="73"/>
      <c r="F87" s="73" t="s">
        <v>31</v>
      </c>
      <c r="G87" s="73" t="s">
        <v>31</v>
      </c>
      <c r="H87" s="74">
        <f>H89+H98+H108+H113</f>
        <v>59626109.149999999</v>
      </c>
      <c r="I87" s="74">
        <f>I89+I98+I108+I113</f>
        <v>56930648.93</v>
      </c>
      <c r="J87" s="74">
        <f>J89+J98+J108+J113</f>
        <v>56930648.93</v>
      </c>
      <c r="K87" s="74" t="s">
        <v>31</v>
      </c>
    </row>
    <row r="88" spans="1:11" s="48" customFormat="1" ht="12.75">
      <c r="A88" s="13" t="s">
        <v>23</v>
      </c>
      <c r="B88" s="84"/>
      <c r="C88" s="84"/>
      <c r="D88" s="84"/>
      <c r="E88" s="59"/>
      <c r="F88" s="84"/>
      <c r="G88" s="84"/>
      <c r="H88" s="85"/>
      <c r="I88" s="85"/>
      <c r="J88" s="85"/>
      <c r="K88" s="86"/>
    </row>
    <row r="89" spans="1:11" ht="15.75">
      <c r="A89" s="39" t="s">
        <v>67</v>
      </c>
      <c r="B89" s="75" t="s">
        <v>156</v>
      </c>
      <c r="C89" s="75" t="s">
        <v>233</v>
      </c>
      <c r="D89" s="75" t="s">
        <v>31</v>
      </c>
      <c r="E89" s="75"/>
      <c r="F89" s="75" t="s">
        <v>242</v>
      </c>
      <c r="G89" s="75" t="s">
        <v>31</v>
      </c>
      <c r="H89" s="76">
        <f>H91+H93+H96+H97+H92</f>
        <v>45476495.350000001</v>
      </c>
      <c r="I89" s="76">
        <f t="shared" ref="I89:J89" si="1">I91+I93+I96+I97+I92</f>
        <v>43308286.420000002</v>
      </c>
      <c r="J89" s="76">
        <f t="shared" si="1"/>
        <v>43308286.420000002</v>
      </c>
      <c r="K89" s="76" t="s">
        <v>31</v>
      </c>
    </row>
    <row r="90" spans="1:11" s="48" customFormat="1" ht="12.75">
      <c r="A90" s="14" t="s">
        <v>23</v>
      </c>
      <c r="B90" s="84"/>
      <c r="C90" s="84"/>
      <c r="D90" s="84"/>
      <c r="E90" s="59"/>
      <c r="F90" s="84"/>
      <c r="G90" s="84"/>
      <c r="H90" s="85"/>
      <c r="I90" s="85"/>
      <c r="J90" s="85"/>
      <c r="K90" s="86"/>
    </row>
    <row r="91" spans="1:11" ht="15.75">
      <c r="A91" s="151" t="s">
        <v>68</v>
      </c>
      <c r="B91" s="149"/>
      <c r="C91" s="114" t="s">
        <v>233</v>
      </c>
      <c r="D91" s="128" t="s">
        <v>35</v>
      </c>
      <c r="E91" s="114"/>
      <c r="F91" s="114" t="s">
        <v>242</v>
      </c>
      <c r="G91" s="114" t="s">
        <v>275</v>
      </c>
      <c r="H91" s="67">
        <v>2052000</v>
      </c>
      <c r="I91" s="67"/>
      <c r="J91" s="67"/>
      <c r="K91" s="64"/>
    </row>
    <row r="92" spans="1:11" ht="15.75">
      <c r="A92" s="151"/>
      <c r="B92" s="149"/>
      <c r="C92" s="128" t="s">
        <v>233</v>
      </c>
      <c r="D92" s="128" t="s">
        <v>32</v>
      </c>
      <c r="E92" s="128"/>
      <c r="F92" s="128" t="s">
        <v>242</v>
      </c>
      <c r="G92" s="128" t="s">
        <v>275</v>
      </c>
      <c r="H92" s="67">
        <v>884059.29</v>
      </c>
      <c r="I92" s="67">
        <v>884059.29</v>
      </c>
      <c r="J92" s="67">
        <v>884059.29</v>
      </c>
      <c r="K92" s="64"/>
    </row>
    <row r="93" spans="1:11" ht="15.75">
      <c r="A93" s="151"/>
      <c r="B93" s="150"/>
      <c r="C93" s="114" t="s">
        <v>233</v>
      </c>
      <c r="D93" s="114" t="s">
        <v>34</v>
      </c>
      <c r="E93" s="114"/>
      <c r="F93" s="114" t="s">
        <v>242</v>
      </c>
      <c r="G93" s="114" t="s">
        <v>275</v>
      </c>
      <c r="H93" s="67">
        <v>42309227.130000003</v>
      </c>
      <c r="I93" s="67">
        <v>42309227.130000003</v>
      </c>
      <c r="J93" s="67">
        <v>42309227.130000003</v>
      </c>
      <c r="K93" s="64"/>
    </row>
    <row r="94" spans="1:11" s="48" customFormat="1" ht="12.75">
      <c r="A94" s="13" t="s">
        <v>23</v>
      </c>
      <c r="B94" s="84"/>
      <c r="C94" s="84"/>
      <c r="D94" s="84"/>
      <c r="E94" s="59"/>
      <c r="F94" s="84"/>
      <c r="G94" s="84"/>
      <c r="H94" s="85"/>
      <c r="I94" s="85"/>
      <c r="J94" s="85"/>
      <c r="K94" s="86"/>
    </row>
    <row r="95" spans="1:11" ht="15.75">
      <c r="A95" s="40" t="s">
        <v>69</v>
      </c>
      <c r="B95" s="65"/>
      <c r="C95" s="62"/>
      <c r="D95" s="62"/>
      <c r="E95" s="62"/>
      <c r="F95" s="62" t="s">
        <v>242</v>
      </c>
      <c r="G95" s="62" t="s">
        <v>275</v>
      </c>
      <c r="H95" s="63">
        <v>490200</v>
      </c>
      <c r="I95" s="63">
        <v>490200</v>
      </c>
      <c r="J95" s="63">
        <v>490200</v>
      </c>
      <c r="K95" s="64"/>
    </row>
    <row r="96" spans="1:11" ht="15.75">
      <c r="A96" s="151" t="s">
        <v>70</v>
      </c>
      <c r="B96" s="149" t="s">
        <v>157</v>
      </c>
      <c r="C96" s="66" t="s">
        <v>233</v>
      </c>
      <c r="D96" s="66" t="s">
        <v>32</v>
      </c>
      <c r="E96" s="66"/>
      <c r="F96" s="66" t="s">
        <v>242</v>
      </c>
      <c r="G96" s="66" t="s">
        <v>276</v>
      </c>
      <c r="H96" s="67"/>
      <c r="I96" s="67"/>
      <c r="J96" s="67"/>
      <c r="K96" s="64"/>
    </row>
    <row r="97" spans="1:17" ht="15.75">
      <c r="A97" s="151"/>
      <c r="B97" s="150"/>
      <c r="C97" s="66" t="s">
        <v>233</v>
      </c>
      <c r="D97" s="66" t="s">
        <v>34</v>
      </c>
      <c r="E97" s="66"/>
      <c r="F97" s="66" t="s">
        <v>242</v>
      </c>
      <c r="G97" s="66" t="s">
        <v>276</v>
      </c>
      <c r="H97" s="67">
        <v>231208.93</v>
      </c>
      <c r="I97" s="67">
        <v>115000</v>
      </c>
      <c r="J97" s="67">
        <v>115000</v>
      </c>
      <c r="K97" s="64"/>
    </row>
    <row r="98" spans="1:17" ht="31.5">
      <c r="A98" s="80" t="s">
        <v>71</v>
      </c>
      <c r="B98" s="75" t="s">
        <v>158</v>
      </c>
      <c r="C98" s="75" t="s">
        <v>233</v>
      </c>
      <c r="D98" s="75" t="s">
        <v>31</v>
      </c>
      <c r="E98" s="75"/>
      <c r="F98" s="75" t="s">
        <v>243</v>
      </c>
      <c r="G98" s="75" t="s">
        <v>31</v>
      </c>
      <c r="H98" s="76">
        <f>SUM(H100:H107)</f>
        <v>465619.29000000004</v>
      </c>
      <c r="I98" s="76">
        <f>SUM(I100:I107)</f>
        <v>563000</v>
      </c>
      <c r="J98" s="76">
        <f>SUM(J100:J107)</f>
        <v>563000</v>
      </c>
      <c r="K98" s="76" t="s">
        <v>31</v>
      </c>
    </row>
    <row r="99" spans="1:17" s="48" customFormat="1" ht="12.75">
      <c r="A99" s="14" t="s">
        <v>23</v>
      </c>
      <c r="B99" s="84"/>
      <c r="C99" s="84"/>
      <c r="D99" s="84"/>
      <c r="E99" s="59"/>
      <c r="F99" s="84"/>
      <c r="G99" s="84"/>
      <c r="H99" s="85"/>
      <c r="I99" s="85"/>
      <c r="J99" s="85"/>
      <c r="K99" s="86"/>
    </row>
    <row r="100" spans="1:17" ht="15.75">
      <c r="A100" s="151" t="s">
        <v>72</v>
      </c>
      <c r="B100" s="149" t="s">
        <v>159</v>
      </c>
      <c r="C100" s="66" t="s">
        <v>233</v>
      </c>
      <c r="D100" s="66" t="s">
        <v>32</v>
      </c>
      <c r="E100" s="66"/>
      <c r="F100" s="66" t="s">
        <v>243</v>
      </c>
      <c r="G100" s="66" t="s">
        <v>277</v>
      </c>
      <c r="H100" s="67">
        <v>13278.21</v>
      </c>
      <c r="I100" s="67">
        <v>10000</v>
      </c>
      <c r="J100" s="67">
        <v>10000</v>
      </c>
      <c r="K100" s="64"/>
    </row>
    <row r="101" spans="1:17" ht="15.75">
      <c r="A101" s="151"/>
      <c r="B101" s="149"/>
      <c r="C101" s="66" t="s">
        <v>233</v>
      </c>
      <c r="D101" s="66" t="s">
        <v>34</v>
      </c>
      <c r="E101" s="66"/>
      <c r="F101" s="66" t="s">
        <v>243</v>
      </c>
      <c r="G101" s="66" t="s">
        <v>277</v>
      </c>
      <c r="H101" s="67">
        <v>5100</v>
      </c>
      <c r="I101" s="67">
        <v>15000</v>
      </c>
      <c r="J101" s="67">
        <v>15000</v>
      </c>
      <c r="K101" s="64"/>
    </row>
    <row r="102" spans="1:17" ht="15.75">
      <c r="A102" s="151" t="s">
        <v>73</v>
      </c>
      <c r="B102" s="149" t="s">
        <v>160</v>
      </c>
      <c r="C102" s="66" t="s">
        <v>233</v>
      </c>
      <c r="D102" s="66" t="s">
        <v>32</v>
      </c>
      <c r="E102" s="66"/>
      <c r="F102" s="66" t="s">
        <v>243</v>
      </c>
      <c r="G102" s="66" t="s">
        <v>278</v>
      </c>
      <c r="H102" s="67"/>
      <c r="I102" s="63"/>
      <c r="J102" s="63"/>
      <c r="K102" s="64"/>
    </row>
    <row r="103" spans="1:17" ht="15.75">
      <c r="A103" s="151" t="s">
        <v>73</v>
      </c>
      <c r="B103" s="150"/>
      <c r="C103" s="66" t="s">
        <v>233</v>
      </c>
      <c r="D103" s="66" t="s">
        <v>34</v>
      </c>
      <c r="E103" s="66"/>
      <c r="F103" s="66" t="s">
        <v>243</v>
      </c>
      <c r="G103" s="66" t="s">
        <v>278</v>
      </c>
      <c r="H103" s="67">
        <v>417036.57</v>
      </c>
      <c r="I103" s="63">
        <v>360000</v>
      </c>
      <c r="J103" s="63">
        <v>360000</v>
      </c>
      <c r="K103" s="64"/>
    </row>
    <row r="104" spans="1:17" ht="15.75">
      <c r="A104" s="151" t="s">
        <v>75</v>
      </c>
      <c r="B104" s="149" t="s">
        <v>161</v>
      </c>
      <c r="C104" s="66" t="s">
        <v>233</v>
      </c>
      <c r="D104" s="66" t="s">
        <v>32</v>
      </c>
      <c r="E104" s="66"/>
      <c r="F104" s="66" t="s">
        <v>243</v>
      </c>
      <c r="G104" s="66" t="s">
        <v>280</v>
      </c>
      <c r="H104" s="67">
        <v>19495.509999999998</v>
      </c>
      <c r="I104" s="63">
        <v>18000</v>
      </c>
      <c r="J104" s="63">
        <v>18000</v>
      </c>
      <c r="K104" s="64"/>
    </row>
    <row r="105" spans="1:17" ht="15.75">
      <c r="A105" s="151"/>
      <c r="B105" s="149"/>
      <c r="C105" s="66" t="s">
        <v>233</v>
      </c>
      <c r="D105" s="66" t="s">
        <v>34</v>
      </c>
      <c r="E105" s="66"/>
      <c r="F105" s="66" t="s">
        <v>243</v>
      </c>
      <c r="G105" s="66" t="s">
        <v>280</v>
      </c>
      <c r="H105" s="67">
        <v>10709</v>
      </c>
      <c r="I105" s="63">
        <v>160000</v>
      </c>
      <c r="J105" s="63">
        <v>160000</v>
      </c>
      <c r="K105" s="64"/>
    </row>
    <row r="106" spans="1:17" ht="15.75">
      <c r="A106" s="151" t="s">
        <v>70</v>
      </c>
      <c r="B106" s="149" t="s">
        <v>162</v>
      </c>
      <c r="C106" s="66" t="s">
        <v>233</v>
      </c>
      <c r="D106" s="66" t="s">
        <v>32</v>
      </c>
      <c r="E106" s="66"/>
      <c r="F106" s="66" t="s">
        <v>243</v>
      </c>
      <c r="G106" s="66" t="s">
        <v>276</v>
      </c>
      <c r="H106" s="67"/>
      <c r="I106" s="63"/>
      <c r="J106" s="63"/>
      <c r="K106" s="64"/>
    </row>
    <row r="107" spans="1:17" ht="15.75">
      <c r="A107" s="151" t="s">
        <v>70</v>
      </c>
      <c r="B107" s="150"/>
      <c r="C107" s="66" t="s">
        <v>233</v>
      </c>
      <c r="D107" s="66" t="s">
        <v>34</v>
      </c>
      <c r="E107" s="66"/>
      <c r="F107" s="66" t="s">
        <v>243</v>
      </c>
      <c r="G107" s="66" t="s">
        <v>276</v>
      </c>
      <c r="H107" s="67"/>
      <c r="I107" s="63"/>
      <c r="J107" s="63"/>
      <c r="K107" s="64"/>
    </row>
    <row r="108" spans="1:17" ht="31.5">
      <c r="A108" s="41" t="s">
        <v>76</v>
      </c>
      <c r="B108" s="75" t="s">
        <v>163</v>
      </c>
      <c r="C108" s="75" t="s">
        <v>233</v>
      </c>
      <c r="D108" s="75" t="s">
        <v>31</v>
      </c>
      <c r="E108" s="75"/>
      <c r="F108" s="75" t="s">
        <v>244</v>
      </c>
      <c r="G108" s="75" t="s">
        <v>31</v>
      </c>
      <c r="H108" s="76">
        <f>SUM(H109:H112)</f>
        <v>19918</v>
      </c>
      <c r="I108" s="76">
        <f>SUM(I109:I112)</f>
        <v>15000</v>
      </c>
      <c r="J108" s="76">
        <f>SUM(J109:J112)</f>
        <v>15000</v>
      </c>
      <c r="K108" s="76" t="s">
        <v>31</v>
      </c>
      <c r="N108" s="1" t="s">
        <v>388</v>
      </c>
      <c r="O108" s="129">
        <f>H131+H169+H177+H222</f>
        <v>20055059.609999999</v>
      </c>
      <c r="P108" s="129">
        <f>I131+I169+I177+I222</f>
        <v>15297516.26</v>
      </c>
      <c r="Q108" s="129">
        <f>J131+J169+J177+J222</f>
        <v>15298746.26</v>
      </c>
    </row>
    <row r="109" spans="1:17" ht="15.75">
      <c r="A109" s="146" t="s">
        <v>74</v>
      </c>
      <c r="B109" s="144" t="s">
        <v>164</v>
      </c>
      <c r="C109" s="62" t="s">
        <v>233</v>
      </c>
      <c r="D109" s="62" t="s">
        <v>32</v>
      </c>
      <c r="E109" s="62"/>
      <c r="F109" s="62" t="s">
        <v>244</v>
      </c>
      <c r="G109" s="62" t="s">
        <v>280</v>
      </c>
      <c r="H109" s="63">
        <v>19918</v>
      </c>
      <c r="I109" s="63">
        <v>15000</v>
      </c>
      <c r="J109" s="63">
        <v>15000</v>
      </c>
      <c r="K109" s="64" t="s">
        <v>31</v>
      </c>
    </row>
    <row r="110" spans="1:17" ht="15.75">
      <c r="A110" s="146" t="s">
        <v>74</v>
      </c>
      <c r="B110" s="145"/>
      <c r="C110" s="62" t="s">
        <v>233</v>
      </c>
      <c r="D110" s="62" t="s">
        <v>34</v>
      </c>
      <c r="E110" s="62"/>
      <c r="F110" s="62" t="s">
        <v>244</v>
      </c>
      <c r="G110" s="62" t="s">
        <v>280</v>
      </c>
      <c r="H110" s="63"/>
      <c r="I110" s="63"/>
      <c r="J110" s="63"/>
      <c r="K110" s="64" t="s">
        <v>31</v>
      </c>
    </row>
    <row r="111" spans="1:17" ht="15.75">
      <c r="A111" s="146" t="s">
        <v>77</v>
      </c>
      <c r="B111" s="144" t="s">
        <v>165</v>
      </c>
      <c r="C111" s="62" t="s">
        <v>233</v>
      </c>
      <c r="D111" s="62" t="s">
        <v>32</v>
      </c>
      <c r="E111" s="62"/>
      <c r="F111" s="62" t="s">
        <v>244</v>
      </c>
      <c r="G111" s="62" t="s">
        <v>281</v>
      </c>
      <c r="H111" s="63"/>
      <c r="I111" s="63"/>
      <c r="J111" s="63"/>
      <c r="K111" s="64" t="s">
        <v>31</v>
      </c>
    </row>
    <row r="112" spans="1:17" ht="15.75">
      <c r="A112" s="146" t="s">
        <v>77</v>
      </c>
      <c r="B112" s="145"/>
      <c r="C112" s="62" t="s">
        <v>233</v>
      </c>
      <c r="D112" s="62" t="s">
        <v>34</v>
      </c>
      <c r="E112" s="62"/>
      <c r="F112" s="62" t="s">
        <v>244</v>
      </c>
      <c r="G112" s="62" t="s">
        <v>281</v>
      </c>
      <c r="H112" s="63"/>
      <c r="I112" s="63"/>
      <c r="J112" s="63"/>
      <c r="K112" s="64" t="s">
        <v>31</v>
      </c>
    </row>
    <row r="113" spans="1:11" ht="31.5">
      <c r="A113" s="80" t="s">
        <v>78</v>
      </c>
      <c r="B113" s="75" t="s">
        <v>166</v>
      </c>
      <c r="C113" s="75"/>
      <c r="D113" s="75"/>
      <c r="E113" s="75"/>
      <c r="F113" s="75" t="s">
        <v>245</v>
      </c>
      <c r="G113" s="75" t="s">
        <v>31</v>
      </c>
      <c r="H113" s="76">
        <f>SUM(H115:H119)</f>
        <v>13664076.51</v>
      </c>
      <c r="I113" s="76">
        <f>SUM(I116:I119)</f>
        <v>13044362.51</v>
      </c>
      <c r="J113" s="76">
        <f>SUM(J116:J119)</f>
        <v>13044362.51</v>
      </c>
      <c r="K113" s="76" t="s">
        <v>31</v>
      </c>
    </row>
    <row r="114" spans="1:11" s="48" customFormat="1" ht="12.75">
      <c r="A114" s="116" t="s">
        <v>23</v>
      </c>
      <c r="B114" s="89"/>
      <c r="C114" s="89"/>
      <c r="D114" s="89"/>
      <c r="E114" s="96"/>
      <c r="F114" s="89"/>
      <c r="G114" s="89"/>
      <c r="H114" s="90"/>
      <c r="I114" s="90"/>
      <c r="J114" s="90"/>
      <c r="K114" s="90"/>
    </row>
    <row r="115" spans="1:11" ht="15.75">
      <c r="A115" s="116"/>
      <c r="B115" s="89"/>
      <c r="C115" s="128" t="s">
        <v>233</v>
      </c>
      <c r="D115" s="128" t="s">
        <v>35</v>
      </c>
      <c r="E115" s="128"/>
      <c r="F115" s="128" t="s">
        <v>245</v>
      </c>
      <c r="G115" s="128" t="s">
        <v>282</v>
      </c>
      <c r="H115" s="67">
        <v>619704</v>
      </c>
      <c r="I115" s="67"/>
      <c r="J115" s="67"/>
      <c r="K115" s="67" t="s">
        <v>31</v>
      </c>
    </row>
    <row r="116" spans="1:11" ht="15.75">
      <c r="A116" s="151" t="s">
        <v>79</v>
      </c>
      <c r="B116" s="149" t="s">
        <v>167</v>
      </c>
      <c r="C116" s="114" t="s">
        <v>233</v>
      </c>
      <c r="D116" s="114" t="s">
        <v>32</v>
      </c>
      <c r="E116" s="114"/>
      <c r="F116" s="114" t="s">
        <v>245</v>
      </c>
      <c r="G116" s="114" t="s">
        <v>282</v>
      </c>
      <c r="H116" s="67">
        <v>266985.92</v>
      </c>
      <c r="I116" s="67">
        <v>266985.92</v>
      </c>
      <c r="J116" s="67">
        <v>266985.92</v>
      </c>
      <c r="K116" s="67" t="s">
        <v>31</v>
      </c>
    </row>
    <row r="117" spans="1:11" ht="15.75">
      <c r="A117" s="151" t="s">
        <v>79</v>
      </c>
      <c r="B117" s="150"/>
      <c r="C117" s="114" t="s">
        <v>233</v>
      </c>
      <c r="D117" s="114" t="s">
        <v>34</v>
      </c>
      <c r="E117" s="114"/>
      <c r="F117" s="114" t="s">
        <v>245</v>
      </c>
      <c r="G117" s="114" t="s">
        <v>282</v>
      </c>
      <c r="H117" s="67">
        <v>12777386.59</v>
      </c>
      <c r="I117" s="67">
        <v>12777376.59</v>
      </c>
      <c r="J117" s="67">
        <v>12777376.59</v>
      </c>
      <c r="K117" s="67" t="s">
        <v>31</v>
      </c>
    </row>
    <row r="118" spans="1:11" ht="15.75">
      <c r="A118" s="146" t="s">
        <v>80</v>
      </c>
      <c r="B118" s="154" t="s">
        <v>168</v>
      </c>
      <c r="C118" s="62" t="s">
        <v>233</v>
      </c>
      <c r="D118" s="62" t="s">
        <v>32</v>
      </c>
      <c r="E118" s="65"/>
      <c r="F118" s="65" t="s">
        <v>245</v>
      </c>
      <c r="G118" s="65" t="s">
        <v>276</v>
      </c>
      <c r="H118" s="64"/>
      <c r="I118" s="64"/>
      <c r="J118" s="64"/>
      <c r="K118" s="64" t="s">
        <v>31</v>
      </c>
    </row>
    <row r="119" spans="1:11" ht="15.75">
      <c r="A119" s="146" t="s">
        <v>80</v>
      </c>
      <c r="B119" s="145"/>
      <c r="C119" s="62" t="s">
        <v>233</v>
      </c>
      <c r="D119" s="62" t="s">
        <v>34</v>
      </c>
      <c r="E119" s="65"/>
      <c r="F119" s="65" t="s">
        <v>245</v>
      </c>
      <c r="G119" s="65" t="s">
        <v>276</v>
      </c>
      <c r="H119" s="64"/>
      <c r="I119" s="64"/>
      <c r="J119" s="64"/>
      <c r="K119" s="64" t="s">
        <v>31</v>
      </c>
    </row>
    <row r="120" spans="1:11" ht="15.75">
      <c r="A120" s="42" t="s">
        <v>81</v>
      </c>
      <c r="B120" s="73" t="s">
        <v>169</v>
      </c>
      <c r="C120" s="73" t="s">
        <v>233</v>
      </c>
      <c r="D120" s="73" t="s">
        <v>31</v>
      </c>
      <c r="E120" s="73"/>
      <c r="F120" s="73" t="s">
        <v>246</v>
      </c>
      <c r="G120" s="73" t="s">
        <v>31</v>
      </c>
      <c r="H120" s="74">
        <f>H122+H134+H140</f>
        <v>15118100</v>
      </c>
      <c r="I120" s="74">
        <f t="shared" ref="I120:J120" si="2">I122+I134+I140</f>
        <v>15118100</v>
      </c>
      <c r="J120" s="74">
        <f t="shared" si="2"/>
        <v>15118100</v>
      </c>
      <c r="K120" s="74" t="s">
        <v>31</v>
      </c>
    </row>
    <row r="121" spans="1:11" s="48" customFormat="1" ht="12.75">
      <c r="A121" s="13" t="s">
        <v>23</v>
      </c>
      <c r="B121" s="84"/>
      <c r="C121" s="84"/>
      <c r="D121" s="84"/>
      <c r="E121" s="59"/>
      <c r="F121" s="84"/>
      <c r="G121" s="84"/>
      <c r="H121" s="85"/>
      <c r="I121" s="85"/>
      <c r="J121" s="85"/>
      <c r="K121" s="86"/>
    </row>
    <row r="122" spans="1:11" ht="31.5">
      <c r="A122" s="41" t="s">
        <v>82</v>
      </c>
      <c r="B122" s="75" t="s">
        <v>170</v>
      </c>
      <c r="C122" s="75" t="s">
        <v>233</v>
      </c>
      <c r="D122" s="75" t="s">
        <v>31</v>
      </c>
      <c r="E122" s="75"/>
      <c r="F122" s="75" t="s">
        <v>247</v>
      </c>
      <c r="G122" s="75" t="s">
        <v>31</v>
      </c>
      <c r="H122" s="76">
        <f>H124+H131</f>
        <v>10599500</v>
      </c>
      <c r="I122" s="76">
        <f>I124+I131</f>
        <v>10599500</v>
      </c>
      <c r="J122" s="76">
        <f>J124+J131</f>
        <v>10599500</v>
      </c>
      <c r="K122" s="76" t="s">
        <v>31</v>
      </c>
    </row>
    <row r="123" spans="1:11" s="48" customFormat="1" ht="12.75">
      <c r="A123" s="14" t="s">
        <v>55</v>
      </c>
      <c r="B123" s="84"/>
      <c r="C123" s="84"/>
      <c r="D123" s="84"/>
      <c r="E123" s="59"/>
      <c r="F123" s="84"/>
      <c r="G123" s="84"/>
      <c r="H123" s="85"/>
      <c r="I123" s="85"/>
      <c r="J123" s="85"/>
      <c r="K123" s="86"/>
    </row>
    <row r="124" spans="1:11" ht="31.5">
      <c r="A124" s="43" t="s">
        <v>83</v>
      </c>
      <c r="B124" s="62" t="s">
        <v>171</v>
      </c>
      <c r="C124" s="62" t="s">
        <v>233</v>
      </c>
      <c r="D124" s="62" t="s">
        <v>31</v>
      </c>
      <c r="E124" s="62"/>
      <c r="F124" s="62" t="s">
        <v>248</v>
      </c>
      <c r="G124" s="62" t="s">
        <v>31</v>
      </c>
      <c r="H124" s="63">
        <v>10599500</v>
      </c>
      <c r="I124" s="63">
        <v>10599500</v>
      </c>
      <c r="J124" s="63">
        <v>10599500</v>
      </c>
      <c r="K124" s="64" t="s">
        <v>31</v>
      </c>
    </row>
    <row r="125" spans="1:11" s="48" customFormat="1" ht="12.75">
      <c r="A125" s="15" t="s">
        <v>23</v>
      </c>
      <c r="B125" s="84"/>
      <c r="C125" s="84"/>
      <c r="D125" s="84"/>
      <c r="E125" s="59"/>
      <c r="F125" s="84"/>
      <c r="G125" s="84"/>
      <c r="H125" s="85"/>
      <c r="I125" s="85"/>
      <c r="J125" s="85"/>
      <c r="K125" s="86"/>
    </row>
    <row r="126" spans="1:11" ht="15.75">
      <c r="A126" s="146" t="s">
        <v>84</v>
      </c>
      <c r="B126" s="144" t="s">
        <v>172</v>
      </c>
      <c r="C126" s="62" t="s">
        <v>233</v>
      </c>
      <c r="D126" s="62" t="s">
        <v>32</v>
      </c>
      <c r="E126" s="62"/>
      <c r="F126" s="62" t="s">
        <v>248</v>
      </c>
      <c r="G126" s="62" t="s">
        <v>283</v>
      </c>
      <c r="H126" s="63"/>
      <c r="I126" s="63"/>
      <c r="J126" s="63"/>
      <c r="K126" s="64" t="s">
        <v>31</v>
      </c>
    </row>
    <row r="127" spans="1:11" ht="15.75">
      <c r="A127" s="146" t="s">
        <v>84</v>
      </c>
      <c r="B127" s="145"/>
      <c r="C127" s="62" t="s">
        <v>233</v>
      </c>
      <c r="D127" s="62" t="s">
        <v>35</v>
      </c>
      <c r="E127" s="62"/>
      <c r="F127" s="62" t="s">
        <v>248</v>
      </c>
      <c r="G127" s="62" t="s">
        <v>283</v>
      </c>
      <c r="H127" s="63">
        <v>10599500</v>
      </c>
      <c r="I127" s="63">
        <v>10599500</v>
      </c>
      <c r="J127" s="63">
        <v>10599500</v>
      </c>
      <c r="K127" s="64" t="s">
        <v>31</v>
      </c>
    </row>
    <row r="128" spans="1:11" ht="15.75">
      <c r="A128" s="146" t="s">
        <v>85</v>
      </c>
      <c r="B128" s="144" t="s">
        <v>173</v>
      </c>
      <c r="C128" s="62" t="s">
        <v>233</v>
      </c>
      <c r="D128" s="62" t="s">
        <v>32</v>
      </c>
      <c r="E128" s="62"/>
      <c r="F128" s="65" t="s">
        <v>248</v>
      </c>
      <c r="G128" s="65" t="s">
        <v>284</v>
      </c>
      <c r="H128" s="63"/>
      <c r="I128" s="63"/>
      <c r="J128" s="63"/>
      <c r="K128" s="64" t="s">
        <v>31</v>
      </c>
    </row>
    <row r="129" spans="1:11" ht="15.75">
      <c r="A129" s="146" t="s">
        <v>85</v>
      </c>
      <c r="B129" s="145"/>
      <c r="C129" s="62" t="s">
        <v>233</v>
      </c>
      <c r="D129" s="62" t="s">
        <v>34</v>
      </c>
      <c r="E129" s="62"/>
      <c r="F129" s="65" t="s">
        <v>248</v>
      </c>
      <c r="G129" s="65" t="s">
        <v>284</v>
      </c>
      <c r="H129" s="63"/>
      <c r="I129" s="63"/>
      <c r="J129" s="63"/>
      <c r="K129" s="64" t="s">
        <v>31</v>
      </c>
    </row>
    <row r="130" spans="1:11" ht="15.75" customHeight="1">
      <c r="A130" s="126" t="s">
        <v>70</v>
      </c>
      <c r="B130" s="127" t="s">
        <v>174</v>
      </c>
      <c r="C130" s="62" t="s">
        <v>233</v>
      </c>
      <c r="D130" s="62" t="s">
        <v>32</v>
      </c>
      <c r="E130" s="62"/>
      <c r="F130" s="62" t="s">
        <v>248</v>
      </c>
      <c r="G130" s="62" t="s">
        <v>276</v>
      </c>
      <c r="H130" s="63"/>
      <c r="I130" s="63"/>
      <c r="J130" s="63"/>
      <c r="K130" s="64" t="s">
        <v>31</v>
      </c>
    </row>
    <row r="131" spans="1:11" ht="31.5">
      <c r="A131" s="43" t="s">
        <v>86</v>
      </c>
      <c r="B131" s="62" t="s">
        <v>175</v>
      </c>
      <c r="C131" s="62" t="s">
        <v>233</v>
      </c>
      <c r="D131" s="62" t="s">
        <v>31</v>
      </c>
      <c r="E131" s="62"/>
      <c r="F131" s="62" t="s">
        <v>249</v>
      </c>
      <c r="G131" s="62" t="s">
        <v>31</v>
      </c>
      <c r="H131" s="63"/>
      <c r="I131" s="63"/>
      <c r="J131" s="63"/>
      <c r="K131" s="64" t="s">
        <v>31</v>
      </c>
    </row>
    <row r="132" spans="1:11" s="48" customFormat="1" ht="12.75">
      <c r="A132" s="15" t="s">
        <v>23</v>
      </c>
      <c r="B132" s="84"/>
      <c r="C132" s="84"/>
      <c r="D132" s="84"/>
      <c r="E132" s="59"/>
      <c r="F132" s="84"/>
      <c r="G132" s="84"/>
      <c r="H132" s="85"/>
      <c r="I132" s="85"/>
      <c r="J132" s="85"/>
      <c r="K132" s="86"/>
    </row>
    <row r="133" spans="1:11" ht="15.75">
      <c r="A133" s="122" t="s">
        <v>75</v>
      </c>
      <c r="B133" s="121" t="s">
        <v>176</v>
      </c>
      <c r="C133" s="62" t="s">
        <v>233</v>
      </c>
      <c r="D133" s="62" t="s">
        <v>32</v>
      </c>
      <c r="E133" s="62"/>
      <c r="F133" s="65" t="s">
        <v>249</v>
      </c>
      <c r="G133" s="65" t="s">
        <v>280</v>
      </c>
      <c r="H133" s="63"/>
      <c r="I133" s="63"/>
      <c r="J133" s="63"/>
      <c r="K133" s="64" t="s">
        <v>31</v>
      </c>
    </row>
    <row r="134" spans="1:11" ht="15.75">
      <c r="A134" s="41" t="s">
        <v>87</v>
      </c>
      <c r="B134" s="75" t="s">
        <v>177</v>
      </c>
      <c r="C134" s="75" t="s">
        <v>233</v>
      </c>
      <c r="D134" s="75" t="s">
        <v>31</v>
      </c>
      <c r="E134" s="75"/>
      <c r="F134" s="75" t="s">
        <v>250</v>
      </c>
      <c r="G134" s="75" t="s">
        <v>31</v>
      </c>
      <c r="H134" s="76">
        <f>SUM(H136:H139)</f>
        <v>4518600</v>
      </c>
      <c r="I134" s="76">
        <f>SUM(I136:I139)</f>
        <v>4518600</v>
      </c>
      <c r="J134" s="76">
        <f>SUM(J136:J139)</f>
        <v>4518600</v>
      </c>
      <c r="K134" s="76" t="s">
        <v>31</v>
      </c>
    </row>
    <row r="135" spans="1:11" s="48" customFormat="1" ht="12.75">
      <c r="A135" s="14" t="s">
        <v>55</v>
      </c>
      <c r="B135" s="84"/>
      <c r="C135" s="84"/>
      <c r="D135" s="84"/>
      <c r="E135" s="59"/>
      <c r="F135" s="84"/>
      <c r="G135" s="84"/>
      <c r="H135" s="85"/>
      <c r="I135" s="85"/>
      <c r="J135" s="85"/>
      <c r="K135" s="86"/>
    </row>
    <row r="136" spans="1:11" ht="15.75">
      <c r="A136" s="156" t="s">
        <v>84</v>
      </c>
      <c r="B136" s="62" t="s">
        <v>178</v>
      </c>
      <c r="C136" s="62" t="s">
        <v>233</v>
      </c>
      <c r="D136" s="62" t="s">
        <v>32</v>
      </c>
      <c r="E136" s="62"/>
      <c r="F136" s="62" t="s">
        <v>250</v>
      </c>
      <c r="G136" s="62" t="s">
        <v>283</v>
      </c>
      <c r="H136" s="63"/>
      <c r="I136" s="63"/>
      <c r="J136" s="63"/>
      <c r="K136" s="64" t="s">
        <v>31</v>
      </c>
    </row>
    <row r="137" spans="1:11" ht="15.75">
      <c r="A137" s="157"/>
      <c r="B137" s="121" t="s">
        <v>178</v>
      </c>
      <c r="C137" s="121" t="s">
        <v>233</v>
      </c>
      <c r="D137" s="121" t="s">
        <v>35</v>
      </c>
      <c r="E137" s="121"/>
      <c r="F137" s="121" t="s">
        <v>250</v>
      </c>
      <c r="G137" s="121" t="s">
        <v>283</v>
      </c>
      <c r="H137" s="63">
        <v>100000</v>
      </c>
      <c r="I137" s="63">
        <v>100000</v>
      </c>
      <c r="J137" s="63">
        <v>100000</v>
      </c>
      <c r="K137" s="64"/>
    </row>
    <row r="138" spans="1:11" ht="15.75">
      <c r="A138" s="155" t="s">
        <v>77</v>
      </c>
      <c r="B138" s="144" t="s">
        <v>179</v>
      </c>
      <c r="C138" s="62" t="s">
        <v>233</v>
      </c>
      <c r="D138" s="62" t="s">
        <v>32</v>
      </c>
      <c r="E138" s="62"/>
      <c r="F138" s="62" t="s">
        <v>250</v>
      </c>
      <c r="G138" s="62" t="s">
        <v>281</v>
      </c>
      <c r="H138" s="63"/>
      <c r="I138" s="63"/>
      <c r="J138" s="63"/>
      <c r="K138" s="64" t="s">
        <v>31</v>
      </c>
    </row>
    <row r="139" spans="1:11" ht="15.75">
      <c r="A139" s="155" t="s">
        <v>77</v>
      </c>
      <c r="B139" s="145"/>
      <c r="C139" s="62" t="s">
        <v>233</v>
      </c>
      <c r="D139" s="62" t="s">
        <v>35</v>
      </c>
      <c r="E139" s="62"/>
      <c r="F139" s="62" t="s">
        <v>250</v>
      </c>
      <c r="G139" s="62" t="s">
        <v>281</v>
      </c>
      <c r="H139" s="63">
        <v>4418600</v>
      </c>
      <c r="I139" s="63">
        <v>4418600</v>
      </c>
      <c r="J139" s="63">
        <v>4418600</v>
      </c>
      <c r="K139" s="64" t="s">
        <v>31</v>
      </c>
    </row>
    <row r="140" spans="1:11" ht="15.75">
      <c r="A140" s="41" t="s">
        <v>88</v>
      </c>
      <c r="B140" s="75" t="s">
        <v>180</v>
      </c>
      <c r="C140" s="75" t="s">
        <v>233</v>
      </c>
      <c r="D140" s="75" t="s">
        <v>31</v>
      </c>
      <c r="E140" s="75"/>
      <c r="F140" s="75" t="s">
        <v>251</v>
      </c>
      <c r="G140" s="75" t="s">
        <v>31</v>
      </c>
      <c r="H140" s="76">
        <f>H142</f>
        <v>0</v>
      </c>
      <c r="I140" s="76">
        <f t="shared" ref="I140:J140" si="3">I142</f>
        <v>0</v>
      </c>
      <c r="J140" s="76">
        <f t="shared" si="3"/>
        <v>0</v>
      </c>
      <c r="K140" s="76" t="s">
        <v>31</v>
      </c>
    </row>
    <row r="141" spans="1:11" s="48" customFormat="1" ht="12.75">
      <c r="A141" s="14" t="s">
        <v>55</v>
      </c>
      <c r="B141" s="84"/>
      <c r="C141" s="84"/>
      <c r="D141" s="84"/>
      <c r="E141" s="59"/>
      <c r="F141" s="84"/>
      <c r="G141" s="84"/>
      <c r="H141" s="85"/>
      <c r="I141" s="85"/>
      <c r="J141" s="85"/>
      <c r="K141" s="86"/>
    </row>
    <row r="142" spans="1:11" ht="15.75">
      <c r="A142" s="44" t="s">
        <v>77</v>
      </c>
      <c r="B142" s="62" t="s">
        <v>181</v>
      </c>
      <c r="C142" s="62" t="s">
        <v>233</v>
      </c>
      <c r="D142" s="65" t="s">
        <v>35</v>
      </c>
      <c r="E142" s="65"/>
      <c r="F142" s="65" t="s">
        <v>251</v>
      </c>
      <c r="G142" s="65" t="s">
        <v>281</v>
      </c>
      <c r="H142" s="63"/>
      <c r="I142" s="63"/>
      <c r="J142" s="63"/>
      <c r="K142" s="64" t="s">
        <v>31</v>
      </c>
    </row>
    <row r="143" spans="1:11" ht="15.75">
      <c r="A143" s="42" t="s">
        <v>89</v>
      </c>
      <c r="B143" s="73" t="s">
        <v>182</v>
      </c>
      <c r="C143" s="73" t="s">
        <v>233</v>
      </c>
      <c r="D143" s="73" t="s">
        <v>31</v>
      </c>
      <c r="E143" s="73"/>
      <c r="F143" s="73" t="s">
        <v>252</v>
      </c>
      <c r="G143" s="73" t="s">
        <v>31</v>
      </c>
      <c r="H143" s="74">
        <f>H145+H149+H153</f>
        <v>1202424.8400000001</v>
      </c>
      <c r="I143" s="74">
        <f t="shared" ref="I143:J143" si="4">I145+I149+I153</f>
        <v>1160224.81</v>
      </c>
      <c r="J143" s="74">
        <f t="shared" si="4"/>
        <v>1160194.81</v>
      </c>
      <c r="K143" s="74" t="s">
        <v>31</v>
      </c>
    </row>
    <row r="144" spans="1:11" s="49" customFormat="1">
      <c r="A144" s="18" t="s">
        <v>55</v>
      </c>
      <c r="B144" s="81"/>
      <c r="C144" s="81"/>
      <c r="D144" s="81"/>
      <c r="E144" s="68"/>
      <c r="F144" s="81"/>
      <c r="G144" s="81"/>
      <c r="H144" s="82"/>
      <c r="I144" s="82"/>
      <c r="J144" s="82"/>
      <c r="K144" s="83"/>
    </row>
    <row r="145" spans="1:11" ht="15.75">
      <c r="A145" s="41" t="s">
        <v>90</v>
      </c>
      <c r="B145" s="75" t="s">
        <v>183</v>
      </c>
      <c r="C145" s="75" t="s">
        <v>233</v>
      </c>
      <c r="D145" s="75" t="s">
        <v>31</v>
      </c>
      <c r="E145" s="75"/>
      <c r="F145" s="75" t="s">
        <v>253</v>
      </c>
      <c r="G145" s="75" t="s">
        <v>31</v>
      </c>
      <c r="H145" s="76">
        <f>SUM(H147:H148)</f>
        <v>858724.81</v>
      </c>
      <c r="I145" s="76">
        <f>SUM(I147:I148)</f>
        <v>848437.81</v>
      </c>
      <c r="J145" s="76">
        <f>SUM(J147:J148)</f>
        <v>848407.81</v>
      </c>
      <c r="K145" s="76" t="s">
        <v>31</v>
      </c>
    </row>
    <row r="146" spans="1:11" s="48" customFormat="1" ht="12.75">
      <c r="A146" s="14" t="s">
        <v>23</v>
      </c>
      <c r="B146" s="84"/>
      <c r="C146" s="84"/>
      <c r="D146" s="84"/>
      <c r="E146" s="59"/>
      <c r="F146" s="84"/>
      <c r="G146" s="84"/>
      <c r="H146" s="85"/>
      <c r="I146" s="85"/>
      <c r="J146" s="85"/>
      <c r="K146" s="86"/>
    </row>
    <row r="147" spans="1:11" ht="15.75">
      <c r="A147" s="146" t="s">
        <v>91</v>
      </c>
      <c r="B147" s="144" t="s">
        <v>184</v>
      </c>
      <c r="C147" s="62" t="s">
        <v>233</v>
      </c>
      <c r="D147" s="62" t="s">
        <v>32</v>
      </c>
      <c r="E147" s="62"/>
      <c r="F147" s="62" t="s">
        <v>253</v>
      </c>
      <c r="G147" s="62" t="s">
        <v>285</v>
      </c>
      <c r="H147" s="63">
        <v>70714</v>
      </c>
      <c r="I147" s="63">
        <v>71848</v>
      </c>
      <c r="J147" s="63">
        <v>71818</v>
      </c>
      <c r="K147" s="64" t="s">
        <v>31</v>
      </c>
    </row>
    <row r="148" spans="1:11" ht="15.75">
      <c r="A148" s="146" t="s">
        <v>91</v>
      </c>
      <c r="B148" s="145"/>
      <c r="C148" s="62" t="s">
        <v>233</v>
      </c>
      <c r="D148" s="62" t="s">
        <v>34</v>
      </c>
      <c r="E148" s="62"/>
      <c r="F148" s="62" t="s">
        <v>253</v>
      </c>
      <c r="G148" s="62" t="s">
        <v>285</v>
      </c>
      <c r="H148" s="63">
        <v>788010.81</v>
      </c>
      <c r="I148" s="63">
        <v>776589.81</v>
      </c>
      <c r="J148" s="63">
        <v>776589.81</v>
      </c>
      <c r="K148" s="64" t="s">
        <v>31</v>
      </c>
    </row>
    <row r="149" spans="1:11" ht="15.75">
      <c r="A149" s="41" t="s">
        <v>92</v>
      </c>
      <c r="B149" s="75" t="s">
        <v>185</v>
      </c>
      <c r="C149" s="75" t="s">
        <v>233</v>
      </c>
      <c r="D149" s="75" t="s">
        <v>31</v>
      </c>
      <c r="E149" s="75"/>
      <c r="F149" s="75" t="s">
        <v>254</v>
      </c>
      <c r="G149" s="75" t="s">
        <v>31</v>
      </c>
      <c r="H149" s="76">
        <f>SUM(H151:H152)</f>
        <v>284891</v>
      </c>
      <c r="I149" s="76">
        <f>SUM(I151:I152)</f>
        <v>281787</v>
      </c>
      <c r="J149" s="76">
        <f>SUM(J151:J152)</f>
        <v>281787</v>
      </c>
      <c r="K149" s="76" t="s">
        <v>31</v>
      </c>
    </row>
    <row r="150" spans="1:11" s="48" customFormat="1" ht="12.75">
      <c r="A150" s="14" t="s">
        <v>23</v>
      </c>
      <c r="B150" s="84"/>
      <c r="C150" s="84"/>
      <c r="D150" s="84"/>
      <c r="E150" s="59"/>
      <c r="F150" s="84"/>
      <c r="G150" s="84"/>
      <c r="H150" s="85"/>
      <c r="I150" s="85"/>
      <c r="J150" s="85"/>
      <c r="K150" s="86"/>
    </row>
    <row r="151" spans="1:11" ht="15.75">
      <c r="A151" s="146" t="s">
        <v>91</v>
      </c>
      <c r="B151" s="144" t="s">
        <v>186</v>
      </c>
      <c r="C151" s="62" t="s">
        <v>233</v>
      </c>
      <c r="D151" s="62" t="s">
        <v>32</v>
      </c>
      <c r="E151" s="62"/>
      <c r="F151" s="62" t="s">
        <v>254</v>
      </c>
      <c r="G151" s="62" t="s">
        <v>285</v>
      </c>
      <c r="H151" s="63">
        <v>10436</v>
      </c>
      <c r="I151" s="63">
        <v>7332</v>
      </c>
      <c r="J151" s="63">
        <v>7332</v>
      </c>
      <c r="K151" s="64" t="s">
        <v>31</v>
      </c>
    </row>
    <row r="152" spans="1:11" ht="15.75">
      <c r="A152" s="146" t="s">
        <v>91</v>
      </c>
      <c r="B152" s="145"/>
      <c r="C152" s="62" t="s">
        <v>233</v>
      </c>
      <c r="D152" s="62" t="s">
        <v>34</v>
      </c>
      <c r="E152" s="62"/>
      <c r="F152" s="62" t="s">
        <v>254</v>
      </c>
      <c r="G152" s="62" t="s">
        <v>285</v>
      </c>
      <c r="H152" s="63">
        <v>274455</v>
      </c>
      <c r="I152" s="63">
        <v>274455</v>
      </c>
      <c r="J152" s="63">
        <v>274455</v>
      </c>
      <c r="K152" s="64" t="s">
        <v>31</v>
      </c>
    </row>
    <row r="153" spans="1:11" ht="15.75">
      <c r="A153" s="41" t="s">
        <v>93</v>
      </c>
      <c r="B153" s="75" t="s">
        <v>187</v>
      </c>
      <c r="C153" s="75" t="s">
        <v>233</v>
      </c>
      <c r="D153" s="75" t="s">
        <v>32</v>
      </c>
      <c r="E153" s="75"/>
      <c r="F153" s="75" t="s">
        <v>255</v>
      </c>
      <c r="G153" s="75" t="s">
        <v>31</v>
      </c>
      <c r="H153" s="76">
        <f>SUM(H155:H160)</f>
        <v>58809.03</v>
      </c>
      <c r="I153" s="76">
        <f>SUM(I155:I160)</f>
        <v>30000</v>
      </c>
      <c r="J153" s="76">
        <f>SUM(J155:J160)</f>
        <v>30000</v>
      </c>
      <c r="K153" s="76" t="s">
        <v>31</v>
      </c>
    </row>
    <row r="154" spans="1:11" s="48" customFormat="1" ht="12.75">
      <c r="A154" s="14" t="s">
        <v>23</v>
      </c>
      <c r="B154" s="84"/>
      <c r="C154" s="84"/>
      <c r="D154" s="84"/>
      <c r="E154" s="59"/>
      <c r="F154" s="84"/>
      <c r="G154" s="84"/>
      <c r="H154" s="85"/>
      <c r="I154" s="85"/>
      <c r="J154" s="85"/>
      <c r="K154" s="86"/>
    </row>
    <row r="155" spans="1:11" ht="15.75">
      <c r="A155" s="44" t="s">
        <v>91</v>
      </c>
      <c r="B155" s="62" t="s">
        <v>188</v>
      </c>
      <c r="C155" s="62" t="s">
        <v>233</v>
      </c>
      <c r="D155" s="62" t="s">
        <v>32</v>
      </c>
      <c r="E155" s="62"/>
      <c r="F155" s="62" t="s">
        <v>255</v>
      </c>
      <c r="G155" s="62" t="s">
        <v>285</v>
      </c>
      <c r="H155" s="63"/>
      <c r="I155" s="63"/>
      <c r="J155" s="63"/>
      <c r="K155" s="64" t="s">
        <v>31</v>
      </c>
    </row>
    <row r="156" spans="1:11" ht="31.5">
      <c r="A156" s="44" t="s">
        <v>94</v>
      </c>
      <c r="B156" s="62" t="s">
        <v>189</v>
      </c>
      <c r="C156" s="62" t="s">
        <v>233</v>
      </c>
      <c r="D156" s="62" t="s">
        <v>32</v>
      </c>
      <c r="E156" s="62"/>
      <c r="F156" s="62" t="s">
        <v>255</v>
      </c>
      <c r="G156" s="62" t="s">
        <v>286</v>
      </c>
      <c r="H156" s="63">
        <v>42565.2</v>
      </c>
      <c r="I156" s="63">
        <v>30000</v>
      </c>
      <c r="J156" s="63">
        <v>30000</v>
      </c>
      <c r="K156" s="64" t="s">
        <v>31</v>
      </c>
    </row>
    <row r="157" spans="1:11" ht="31.5">
      <c r="A157" s="44" t="s">
        <v>95</v>
      </c>
      <c r="B157" s="62" t="s">
        <v>190</v>
      </c>
      <c r="C157" s="62" t="s">
        <v>233</v>
      </c>
      <c r="D157" s="62" t="s">
        <v>32</v>
      </c>
      <c r="E157" s="62"/>
      <c r="F157" s="62" t="s">
        <v>255</v>
      </c>
      <c r="G157" s="62" t="s">
        <v>287</v>
      </c>
      <c r="H157" s="63">
        <v>11243.83</v>
      </c>
      <c r="I157" s="63"/>
      <c r="J157" s="63"/>
      <c r="K157" s="64" t="s">
        <v>31</v>
      </c>
    </row>
    <row r="158" spans="1:11" ht="15.75">
      <c r="A158" s="44" t="s">
        <v>96</v>
      </c>
      <c r="B158" s="62" t="s">
        <v>191</v>
      </c>
      <c r="C158" s="62" t="s">
        <v>233</v>
      </c>
      <c r="D158" s="62" t="s">
        <v>32</v>
      </c>
      <c r="E158" s="62"/>
      <c r="F158" s="62" t="s">
        <v>255</v>
      </c>
      <c r="G158" s="62" t="s">
        <v>288</v>
      </c>
      <c r="H158" s="63">
        <v>5000</v>
      </c>
      <c r="I158" s="63"/>
      <c r="J158" s="63"/>
      <c r="K158" s="64" t="s">
        <v>31</v>
      </c>
    </row>
    <row r="159" spans="1:11" ht="15.75">
      <c r="A159" s="44" t="s">
        <v>77</v>
      </c>
      <c r="B159" s="62" t="s">
        <v>192</v>
      </c>
      <c r="C159" s="62" t="s">
        <v>233</v>
      </c>
      <c r="D159" s="62" t="s">
        <v>32</v>
      </c>
      <c r="E159" s="62"/>
      <c r="F159" s="62" t="s">
        <v>255</v>
      </c>
      <c r="G159" s="62" t="s">
        <v>281</v>
      </c>
      <c r="H159" s="63"/>
      <c r="I159" s="63"/>
      <c r="J159" s="63"/>
      <c r="K159" s="64" t="s">
        <v>31</v>
      </c>
    </row>
    <row r="160" spans="1:11" ht="15.75">
      <c r="A160" s="44" t="s">
        <v>97</v>
      </c>
      <c r="B160" s="62" t="s">
        <v>193</v>
      </c>
      <c r="C160" s="62" t="s">
        <v>233</v>
      </c>
      <c r="D160" s="62" t="s">
        <v>32</v>
      </c>
      <c r="E160" s="62"/>
      <c r="F160" s="62" t="s">
        <v>255</v>
      </c>
      <c r="G160" s="62" t="s">
        <v>289</v>
      </c>
      <c r="H160" s="63"/>
      <c r="I160" s="63"/>
      <c r="J160" s="63"/>
      <c r="K160" s="64" t="s">
        <v>31</v>
      </c>
    </row>
    <row r="161" spans="1:11" ht="15.75">
      <c r="A161" s="42" t="s">
        <v>98</v>
      </c>
      <c r="B161" s="73" t="s">
        <v>194</v>
      </c>
      <c r="C161" s="73" t="s">
        <v>233</v>
      </c>
      <c r="D161" s="73" t="s">
        <v>31</v>
      </c>
      <c r="E161" s="73"/>
      <c r="F161" s="73" t="s">
        <v>31</v>
      </c>
      <c r="G161" s="73" t="s">
        <v>31</v>
      </c>
      <c r="H161" s="74">
        <f>H163</f>
        <v>0</v>
      </c>
      <c r="I161" s="74">
        <f t="shared" ref="I161:J161" si="5">I163</f>
        <v>0</v>
      </c>
      <c r="J161" s="74">
        <f t="shared" si="5"/>
        <v>0</v>
      </c>
      <c r="K161" s="74" t="s">
        <v>31</v>
      </c>
    </row>
    <row r="162" spans="1:11" s="48" customFormat="1" ht="12.75">
      <c r="A162" s="13" t="s">
        <v>23</v>
      </c>
      <c r="B162" s="84"/>
      <c r="C162" s="84"/>
      <c r="D162" s="84"/>
      <c r="E162" s="59"/>
      <c r="F162" s="84"/>
      <c r="G162" s="84"/>
      <c r="H162" s="85"/>
      <c r="I162" s="85"/>
      <c r="J162" s="85"/>
      <c r="K162" s="86"/>
    </row>
    <row r="163" spans="1:11" ht="31.5">
      <c r="A163" s="41" t="s">
        <v>99</v>
      </c>
      <c r="B163" s="75" t="s">
        <v>195</v>
      </c>
      <c r="C163" s="75" t="s">
        <v>233</v>
      </c>
      <c r="D163" s="75" t="s">
        <v>31</v>
      </c>
      <c r="E163" s="75"/>
      <c r="F163" s="75" t="s">
        <v>256</v>
      </c>
      <c r="G163" s="75" t="s">
        <v>31</v>
      </c>
      <c r="H163" s="76"/>
      <c r="I163" s="76"/>
      <c r="J163" s="76"/>
      <c r="K163" s="76" t="s">
        <v>31</v>
      </c>
    </row>
    <row r="164" spans="1:11" s="48" customFormat="1" ht="12.75">
      <c r="A164" s="14" t="s">
        <v>55</v>
      </c>
      <c r="B164" s="84"/>
      <c r="C164" s="84"/>
      <c r="D164" s="84"/>
      <c r="E164" s="59"/>
      <c r="F164" s="84"/>
      <c r="G164" s="84"/>
      <c r="H164" s="85"/>
      <c r="I164" s="85"/>
      <c r="J164" s="85"/>
      <c r="K164" s="86"/>
    </row>
    <row r="165" spans="1:11" ht="15.75">
      <c r="A165" s="44" t="s">
        <v>77</v>
      </c>
      <c r="B165" s="62" t="s">
        <v>196</v>
      </c>
      <c r="C165" s="62" t="s">
        <v>233</v>
      </c>
      <c r="D165" s="62" t="s">
        <v>32</v>
      </c>
      <c r="E165" s="62"/>
      <c r="F165" s="62" t="s">
        <v>256</v>
      </c>
      <c r="G165" s="62" t="s">
        <v>281</v>
      </c>
      <c r="H165" s="63"/>
      <c r="I165" s="63"/>
      <c r="J165" s="63"/>
      <c r="K165" s="64" t="s">
        <v>31</v>
      </c>
    </row>
    <row r="166" spans="1:11" ht="15.75">
      <c r="A166" s="44" t="s">
        <v>97</v>
      </c>
      <c r="B166" s="121" t="s">
        <v>371</v>
      </c>
      <c r="C166" s="121" t="s">
        <v>233</v>
      </c>
      <c r="D166" s="121" t="s">
        <v>32</v>
      </c>
      <c r="E166" s="121"/>
      <c r="F166" s="121" t="s">
        <v>256</v>
      </c>
      <c r="G166" s="121" t="s">
        <v>289</v>
      </c>
      <c r="H166" s="63"/>
      <c r="I166" s="63"/>
      <c r="J166" s="63"/>
      <c r="K166" s="64"/>
    </row>
    <row r="167" spans="1:11" ht="15.75">
      <c r="A167" s="42" t="s">
        <v>127</v>
      </c>
      <c r="B167" s="73" t="s">
        <v>197</v>
      </c>
      <c r="C167" s="73" t="s">
        <v>233</v>
      </c>
      <c r="D167" s="73" t="s">
        <v>31</v>
      </c>
      <c r="E167" s="73"/>
      <c r="F167" s="73" t="s">
        <v>31</v>
      </c>
      <c r="G167" s="73" t="s">
        <v>31</v>
      </c>
      <c r="H167" s="74">
        <f>H169+H177+H222+H227</f>
        <v>20055059.609999999</v>
      </c>
      <c r="I167" s="74">
        <f>I169+I177+I222+I227</f>
        <v>15297516.26</v>
      </c>
      <c r="J167" s="74">
        <f>J169+J177+J222+J227</f>
        <v>15298746.26</v>
      </c>
      <c r="K167" s="74" t="s">
        <v>31</v>
      </c>
    </row>
    <row r="168" spans="1:11" s="48" customFormat="1" ht="12.75">
      <c r="A168" s="13" t="s">
        <v>23</v>
      </c>
      <c r="B168" s="84"/>
      <c r="C168" s="84"/>
      <c r="D168" s="84"/>
      <c r="E168" s="59"/>
      <c r="F168" s="84"/>
      <c r="G168" s="84"/>
      <c r="H168" s="85"/>
      <c r="I168" s="85"/>
      <c r="J168" s="85"/>
      <c r="K168" s="86"/>
    </row>
    <row r="169" spans="1:11" ht="31.5">
      <c r="A169" s="41" t="s">
        <v>100</v>
      </c>
      <c r="B169" s="75" t="s">
        <v>198</v>
      </c>
      <c r="C169" s="75" t="s">
        <v>233</v>
      </c>
      <c r="D169" s="75" t="s">
        <v>31</v>
      </c>
      <c r="E169" s="75"/>
      <c r="F169" s="75" t="s">
        <v>257</v>
      </c>
      <c r="G169" s="75" t="s">
        <v>31</v>
      </c>
      <c r="H169" s="76">
        <f>SUM(H171:H176)</f>
        <v>0</v>
      </c>
      <c r="I169" s="76">
        <f>SUM(I171:I176)</f>
        <v>0</v>
      </c>
      <c r="J169" s="76">
        <f>SUM(J171:J176)</f>
        <v>0</v>
      </c>
      <c r="K169" s="76" t="s">
        <v>31</v>
      </c>
    </row>
    <row r="170" spans="1:11" s="49" customFormat="1">
      <c r="A170" s="19" t="s">
        <v>23</v>
      </c>
      <c r="B170" s="81"/>
      <c r="C170" s="81"/>
      <c r="D170" s="81"/>
      <c r="E170" s="68"/>
      <c r="F170" s="81"/>
      <c r="G170" s="81"/>
      <c r="H170" s="82"/>
      <c r="I170" s="82"/>
      <c r="J170" s="82"/>
      <c r="K170" s="83"/>
    </row>
    <row r="171" spans="1:11" ht="15.75">
      <c r="A171" s="146" t="s">
        <v>101</v>
      </c>
      <c r="B171" s="144" t="s">
        <v>199</v>
      </c>
      <c r="C171" s="62" t="s">
        <v>233</v>
      </c>
      <c r="D171" s="62" t="s">
        <v>32</v>
      </c>
      <c r="E171" s="62"/>
      <c r="F171" s="62" t="s">
        <v>257</v>
      </c>
      <c r="G171" s="62" t="s">
        <v>290</v>
      </c>
      <c r="H171" s="63"/>
      <c r="I171" s="63"/>
      <c r="J171" s="63"/>
      <c r="K171" s="64" t="s">
        <v>31</v>
      </c>
    </row>
    <row r="172" spans="1:11" ht="15.75">
      <c r="A172" s="146" t="s">
        <v>101</v>
      </c>
      <c r="B172" s="145"/>
      <c r="C172" s="62" t="s">
        <v>233</v>
      </c>
      <c r="D172" s="62" t="s">
        <v>35</v>
      </c>
      <c r="E172" s="62"/>
      <c r="F172" s="62" t="s">
        <v>257</v>
      </c>
      <c r="G172" s="62" t="s">
        <v>290</v>
      </c>
      <c r="H172" s="63"/>
      <c r="I172" s="63"/>
      <c r="J172" s="63"/>
      <c r="K172" s="64" t="s">
        <v>31</v>
      </c>
    </row>
    <row r="173" spans="1:11" ht="15.75">
      <c r="A173" s="146" t="s">
        <v>75</v>
      </c>
      <c r="B173" s="144" t="s">
        <v>200</v>
      </c>
      <c r="C173" s="62" t="s">
        <v>233</v>
      </c>
      <c r="D173" s="62" t="s">
        <v>32</v>
      </c>
      <c r="E173" s="62"/>
      <c r="F173" s="62" t="s">
        <v>257</v>
      </c>
      <c r="G173" s="62" t="s">
        <v>280</v>
      </c>
      <c r="H173" s="63"/>
      <c r="I173" s="63"/>
      <c r="J173" s="63"/>
      <c r="K173" s="64" t="s">
        <v>31</v>
      </c>
    </row>
    <row r="174" spans="1:11" ht="15.75">
      <c r="A174" s="146" t="s">
        <v>75</v>
      </c>
      <c r="B174" s="145"/>
      <c r="C174" s="62" t="s">
        <v>233</v>
      </c>
      <c r="D174" s="62" t="s">
        <v>35</v>
      </c>
      <c r="E174" s="62"/>
      <c r="F174" s="62" t="s">
        <v>257</v>
      </c>
      <c r="G174" s="62" t="s">
        <v>280</v>
      </c>
      <c r="H174" s="63"/>
      <c r="I174" s="63"/>
      <c r="J174" s="63"/>
      <c r="K174" s="64" t="s">
        <v>31</v>
      </c>
    </row>
    <row r="175" spans="1:11" ht="15.75">
      <c r="A175" s="33" t="s">
        <v>102</v>
      </c>
      <c r="B175" s="124" t="s">
        <v>201</v>
      </c>
      <c r="C175" s="124" t="s">
        <v>233</v>
      </c>
      <c r="D175" s="124" t="s">
        <v>32</v>
      </c>
      <c r="E175" s="124"/>
      <c r="F175" s="124" t="s">
        <v>257</v>
      </c>
      <c r="G175" s="124" t="s">
        <v>291</v>
      </c>
      <c r="H175" s="63"/>
      <c r="I175" s="63"/>
      <c r="J175" s="63"/>
      <c r="K175" s="64" t="s">
        <v>31</v>
      </c>
    </row>
    <row r="176" spans="1:11" ht="15.75">
      <c r="A176" s="33" t="s">
        <v>112</v>
      </c>
      <c r="B176" s="62" t="s">
        <v>386</v>
      </c>
      <c r="C176" s="62" t="s">
        <v>233</v>
      </c>
      <c r="D176" s="62" t="s">
        <v>32</v>
      </c>
      <c r="E176" s="62"/>
      <c r="F176" s="62" t="s">
        <v>257</v>
      </c>
      <c r="G176" s="62" t="s">
        <v>300</v>
      </c>
      <c r="H176" s="63"/>
      <c r="I176" s="63"/>
      <c r="J176" s="63"/>
      <c r="K176" s="64" t="s">
        <v>31</v>
      </c>
    </row>
    <row r="177" spans="1:13" ht="15.75">
      <c r="A177" s="41" t="s">
        <v>103</v>
      </c>
      <c r="B177" s="75" t="s">
        <v>202</v>
      </c>
      <c r="C177" s="75" t="s">
        <v>233</v>
      </c>
      <c r="D177" s="75" t="s">
        <v>31</v>
      </c>
      <c r="E177" s="75"/>
      <c r="F177" s="75" t="s">
        <v>258</v>
      </c>
      <c r="G177" s="75" t="s">
        <v>31</v>
      </c>
      <c r="H177" s="76">
        <f>SUM(H179:H221)</f>
        <v>13949036.419999998</v>
      </c>
      <c r="I177" s="76">
        <f>SUM(I179:I221)</f>
        <v>8328670.2599999998</v>
      </c>
      <c r="J177" s="76">
        <f>SUM(J179:J221)</f>
        <v>8329900.2599999998</v>
      </c>
      <c r="K177" s="76" t="s">
        <v>31</v>
      </c>
    </row>
    <row r="178" spans="1:13" s="48" customFormat="1" ht="12.75">
      <c r="A178" s="14" t="s">
        <v>23</v>
      </c>
      <c r="B178" s="84"/>
      <c r="C178" s="84"/>
      <c r="D178" s="84"/>
      <c r="E178" s="59"/>
      <c r="F178" s="84"/>
      <c r="G178" s="84"/>
      <c r="H178" s="85"/>
      <c r="I178" s="85"/>
      <c r="J178" s="85"/>
      <c r="K178" s="86"/>
    </row>
    <row r="179" spans="1:13" ht="15.75">
      <c r="A179" s="138" t="s">
        <v>104</v>
      </c>
      <c r="B179" s="141" t="s">
        <v>203</v>
      </c>
      <c r="C179" s="66" t="s">
        <v>233</v>
      </c>
      <c r="D179" s="66" t="s">
        <v>32</v>
      </c>
      <c r="E179" s="66"/>
      <c r="F179" s="66" t="s">
        <v>258</v>
      </c>
      <c r="G179" s="66" t="s">
        <v>292</v>
      </c>
      <c r="H179" s="67">
        <v>34120.699999999997</v>
      </c>
      <c r="I179" s="63">
        <v>47555.62</v>
      </c>
      <c r="J179" s="63">
        <v>47585.62</v>
      </c>
      <c r="K179" s="64" t="s">
        <v>31</v>
      </c>
      <c r="M179" s="129"/>
    </row>
    <row r="180" spans="1:13" ht="15.75">
      <c r="A180" s="139"/>
      <c r="B180" s="142"/>
      <c r="C180" s="66" t="s">
        <v>233</v>
      </c>
      <c r="D180" s="66" t="s">
        <v>34</v>
      </c>
      <c r="E180" s="66"/>
      <c r="F180" s="66" t="s">
        <v>258</v>
      </c>
      <c r="G180" s="66" t="s">
        <v>292</v>
      </c>
      <c r="H180" s="67">
        <v>389165</v>
      </c>
      <c r="I180" s="63">
        <v>250000</v>
      </c>
      <c r="J180" s="63">
        <v>250000</v>
      </c>
      <c r="K180" s="64" t="s">
        <v>31</v>
      </c>
    </row>
    <row r="181" spans="1:13" ht="15.75">
      <c r="A181" s="146" t="s">
        <v>74</v>
      </c>
      <c r="B181" s="144" t="s">
        <v>204</v>
      </c>
      <c r="C181" s="62" t="s">
        <v>233</v>
      </c>
      <c r="D181" s="62" t="s">
        <v>32</v>
      </c>
      <c r="E181" s="62"/>
      <c r="F181" s="62" t="s">
        <v>258</v>
      </c>
      <c r="G181" s="62" t="s">
        <v>279</v>
      </c>
      <c r="H181" s="63">
        <v>7000</v>
      </c>
      <c r="I181" s="63"/>
      <c r="J181" s="63"/>
      <c r="K181" s="64" t="s">
        <v>31</v>
      </c>
    </row>
    <row r="182" spans="1:13" ht="15.75">
      <c r="A182" s="146" t="s">
        <v>74</v>
      </c>
      <c r="B182" s="145"/>
      <c r="C182" s="62" t="s">
        <v>233</v>
      </c>
      <c r="D182" s="62" t="s">
        <v>34</v>
      </c>
      <c r="E182" s="62"/>
      <c r="F182" s="62" t="s">
        <v>258</v>
      </c>
      <c r="G182" s="62" t="s">
        <v>279</v>
      </c>
      <c r="H182" s="63"/>
      <c r="I182" s="63"/>
      <c r="J182" s="63"/>
      <c r="K182" s="64" t="s">
        <v>31</v>
      </c>
    </row>
    <row r="183" spans="1:13" ht="15.75">
      <c r="A183" s="138" t="s">
        <v>105</v>
      </c>
      <c r="B183" s="141" t="s">
        <v>205</v>
      </c>
      <c r="C183" s="62" t="s">
        <v>233</v>
      </c>
      <c r="D183" s="62" t="s">
        <v>32</v>
      </c>
      <c r="E183" s="62"/>
      <c r="F183" s="62" t="s">
        <v>258</v>
      </c>
      <c r="G183" s="62" t="s">
        <v>293</v>
      </c>
      <c r="H183" s="63"/>
      <c r="I183" s="63"/>
      <c r="J183" s="63"/>
      <c r="K183" s="64" t="s">
        <v>31</v>
      </c>
      <c r="M183" s="129"/>
    </row>
    <row r="184" spans="1:13" ht="15.75">
      <c r="A184" s="139" t="s">
        <v>105</v>
      </c>
      <c r="B184" s="142"/>
      <c r="C184" s="62" t="s">
        <v>233</v>
      </c>
      <c r="D184" s="62" t="s">
        <v>34</v>
      </c>
      <c r="E184" s="62"/>
      <c r="F184" s="62" t="s">
        <v>258</v>
      </c>
      <c r="G184" s="62" t="s">
        <v>293</v>
      </c>
      <c r="H184" s="63">
        <v>365186.14</v>
      </c>
      <c r="I184" s="63">
        <v>361160</v>
      </c>
      <c r="J184" s="63">
        <v>361160</v>
      </c>
      <c r="K184" s="64" t="s">
        <v>31</v>
      </c>
    </row>
    <row r="185" spans="1:13" ht="15.75" customHeight="1">
      <c r="A185" s="138" t="s">
        <v>106</v>
      </c>
      <c r="B185" s="141" t="s">
        <v>206</v>
      </c>
      <c r="C185" s="66" t="s">
        <v>233</v>
      </c>
      <c r="D185" s="66" t="s">
        <v>32</v>
      </c>
      <c r="E185" s="66"/>
      <c r="F185" s="66" t="s">
        <v>258</v>
      </c>
      <c r="G185" s="66" t="s">
        <v>294</v>
      </c>
      <c r="H185" s="67"/>
      <c r="I185" s="63"/>
      <c r="J185" s="63"/>
      <c r="K185" s="64" t="s">
        <v>31</v>
      </c>
    </row>
    <row r="186" spans="1:13" ht="15.75" customHeight="1">
      <c r="A186" s="139" t="s">
        <v>106</v>
      </c>
      <c r="B186" s="142"/>
      <c r="C186" s="66" t="s">
        <v>233</v>
      </c>
      <c r="D186" s="66" t="s">
        <v>34</v>
      </c>
      <c r="E186" s="66"/>
      <c r="F186" s="66" t="s">
        <v>258</v>
      </c>
      <c r="G186" s="66" t="s">
        <v>294</v>
      </c>
      <c r="H186" s="67"/>
      <c r="I186" s="63"/>
      <c r="J186" s="63"/>
      <c r="K186" s="64" t="s">
        <v>31</v>
      </c>
    </row>
    <row r="187" spans="1:13" ht="15.75">
      <c r="A187" s="140"/>
      <c r="B187" s="143"/>
      <c r="C187" s="120" t="s">
        <v>233</v>
      </c>
      <c r="D187" s="120" t="s">
        <v>35</v>
      </c>
      <c r="E187" s="120"/>
      <c r="F187" s="120" t="s">
        <v>258</v>
      </c>
      <c r="G187" s="120" t="s">
        <v>294</v>
      </c>
      <c r="H187" s="67"/>
      <c r="I187" s="63"/>
      <c r="J187" s="63"/>
      <c r="K187" s="64"/>
    </row>
    <row r="188" spans="1:13" ht="15.75">
      <c r="A188" s="151" t="s">
        <v>101</v>
      </c>
      <c r="B188" s="149" t="s">
        <v>207</v>
      </c>
      <c r="C188" s="66" t="s">
        <v>233</v>
      </c>
      <c r="D188" s="66" t="s">
        <v>32</v>
      </c>
      <c r="E188" s="66"/>
      <c r="F188" s="66" t="s">
        <v>258</v>
      </c>
      <c r="G188" s="66" t="s">
        <v>290</v>
      </c>
      <c r="H188" s="67">
        <v>320809.40999999997</v>
      </c>
      <c r="I188" s="63">
        <v>120000</v>
      </c>
      <c r="J188" s="63">
        <v>120000</v>
      </c>
      <c r="K188" s="64" t="s">
        <v>31</v>
      </c>
    </row>
    <row r="189" spans="1:13" ht="16.5" customHeight="1">
      <c r="A189" s="151"/>
      <c r="B189" s="149"/>
      <c r="C189" s="120" t="s">
        <v>233</v>
      </c>
      <c r="D189" s="120" t="s">
        <v>34</v>
      </c>
      <c r="E189" s="120"/>
      <c r="F189" s="120" t="s">
        <v>258</v>
      </c>
      <c r="G189" s="120" t="s">
        <v>290</v>
      </c>
      <c r="H189" s="67">
        <v>1055540</v>
      </c>
      <c r="I189" s="63">
        <v>700000</v>
      </c>
      <c r="J189" s="63">
        <v>700000</v>
      </c>
      <c r="K189" s="64"/>
    </row>
    <row r="190" spans="1:13" ht="16.5" customHeight="1">
      <c r="A190" s="151"/>
      <c r="B190" s="149"/>
      <c r="C190" s="120" t="s">
        <v>233</v>
      </c>
      <c r="D190" s="120" t="s">
        <v>35</v>
      </c>
      <c r="E190" s="120"/>
      <c r="F190" s="120" t="s">
        <v>258</v>
      </c>
      <c r="G190" s="120" t="s">
        <v>290</v>
      </c>
      <c r="H190" s="67"/>
      <c r="I190" s="63"/>
      <c r="J190" s="63"/>
      <c r="K190" s="64"/>
    </row>
    <row r="191" spans="1:13" ht="15.75">
      <c r="A191" s="151" t="s">
        <v>75</v>
      </c>
      <c r="B191" s="149" t="s">
        <v>208</v>
      </c>
      <c r="C191" s="66" t="s">
        <v>233</v>
      </c>
      <c r="D191" s="66" t="s">
        <v>32</v>
      </c>
      <c r="E191" s="66"/>
      <c r="F191" s="66" t="s">
        <v>258</v>
      </c>
      <c r="G191" s="66" t="s">
        <v>280</v>
      </c>
      <c r="H191" s="67">
        <v>609762.34</v>
      </c>
      <c r="I191" s="63">
        <v>288774.17</v>
      </c>
      <c r="J191" s="63">
        <v>288774.17</v>
      </c>
      <c r="K191" s="64" t="s">
        <v>31</v>
      </c>
    </row>
    <row r="192" spans="1:13" ht="15.75">
      <c r="A192" s="151"/>
      <c r="B192" s="149"/>
      <c r="C192" s="66" t="s">
        <v>233</v>
      </c>
      <c r="D192" s="66" t="s">
        <v>34</v>
      </c>
      <c r="E192" s="66"/>
      <c r="F192" s="66" t="s">
        <v>258</v>
      </c>
      <c r="G192" s="66" t="s">
        <v>280</v>
      </c>
      <c r="H192" s="67">
        <v>1337039.8700000001</v>
      </c>
      <c r="I192" s="63">
        <v>946615.7</v>
      </c>
      <c r="J192" s="63">
        <v>946615.7</v>
      </c>
      <c r="K192" s="64" t="s">
        <v>31</v>
      </c>
    </row>
    <row r="193" spans="1:11" ht="15.75">
      <c r="A193" s="151"/>
      <c r="B193" s="149"/>
      <c r="C193" s="120" t="s">
        <v>233</v>
      </c>
      <c r="D193" s="120" t="s">
        <v>35</v>
      </c>
      <c r="E193" s="137" t="s">
        <v>393</v>
      </c>
      <c r="F193" s="120" t="s">
        <v>258</v>
      </c>
      <c r="G193" s="120" t="s">
        <v>280</v>
      </c>
      <c r="H193" s="67">
        <v>247235.52</v>
      </c>
      <c r="I193" s="63"/>
      <c r="J193" s="63"/>
      <c r="K193" s="64"/>
    </row>
    <row r="194" spans="1:11" ht="15.75">
      <c r="A194" s="146" t="s">
        <v>107</v>
      </c>
      <c r="B194" s="144" t="s">
        <v>209</v>
      </c>
      <c r="C194" s="62" t="s">
        <v>233</v>
      </c>
      <c r="D194" s="62" t="s">
        <v>32</v>
      </c>
      <c r="E194" s="62"/>
      <c r="F194" s="62" t="s">
        <v>258</v>
      </c>
      <c r="G194" s="62" t="s">
        <v>295</v>
      </c>
      <c r="H194" s="63"/>
      <c r="I194" s="63"/>
      <c r="J194" s="63"/>
      <c r="K194" s="64" t="s">
        <v>31</v>
      </c>
    </row>
    <row r="195" spans="1:11" ht="15.75">
      <c r="A195" s="146"/>
      <c r="B195" s="144"/>
      <c r="C195" s="121" t="s">
        <v>233</v>
      </c>
      <c r="D195" s="121" t="s">
        <v>34</v>
      </c>
      <c r="E195" s="121"/>
      <c r="F195" s="121" t="s">
        <v>258</v>
      </c>
      <c r="G195" s="121" t="s">
        <v>295</v>
      </c>
      <c r="H195" s="63">
        <v>70000</v>
      </c>
      <c r="I195" s="63">
        <v>70000</v>
      </c>
      <c r="J195" s="63">
        <v>70000</v>
      </c>
      <c r="K195" s="64"/>
    </row>
    <row r="196" spans="1:11" ht="15.75">
      <c r="A196" s="146" t="s">
        <v>107</v>
      </c>
      <c r="B196" s="145"/>
      <c r="C196" s="62" t="s">
        <v>233</v>
      </c>
      <c r="D196" s="62" t="s">
        <v>35</v>
      </c>
      <c r="E196" s="62"/>
      <c r="F196" s="62" t="s">
        <v>258</v>
      </c>
      <c r="G196" s="62" t="s">
        <v>295</v>
      </c>
      <c r="H196" s="63"/>
      <c r="I196" s="63"/>
      <c r="J196" s="63"/>
      <c r="K196" s="64" t="s">
        <v>31</v>
      </c>
    </row>
    <row r="197" spans="1:11" ht="15.75">
      <c r="A197" s="146" t="s">
        <v>102</v>
      </c>
      <c r="B197" s="144" t="s">
        <v>210</v>
      </c>
      <c r="C197" s="62" t="s">
        <v>233</v>
      </c>
      <c r="D197" s="62" t="s">
        <v>32</v>
      </c>
      <c r="E197" s="62"/>
      <c r="F197" s="62" t="s">
        <v>258</v>
      </c>
      <c r="G197" s="62" t="s">
        <v>291</v>
      </c>
      <c r="H197" s="63"/>
      <c r="I197" s="63"/>
      <c r="J197" s="63"/>
      <c r="K197" s="64" t="s">
        <v>31</v>
      </c>
    </row>
    <row r="198" spans="1:11" ht="15.75">
      <c r="A198" s="146" t="s">
        <v>102</v>
      </c>
      <c r="B198" s="145"/>
      <c r="C198" s="62" t="s">
        <v>233</v>
      </c>
      <c r="D198" s="62" t="s">
        <v>34</v>
      </c>
      <c r="E198" s="62"/>
      <c r="F198" s="62" t="s">
        <v>258</v>
      </c>
      <c r="G198" s="62" t="s">
        <v>291</v>
      </c>
      <c r="H198" s="63"/>
      <c r="I198" s="63"/>
      <c r="J198" s="63"/>
      <c r="K198" s="64" t="s">
        <v>31</v>
      </c>
    </row>
    <row r="199" spans="1:11" ht="15.75">
      <c r="A199" s="151" t="s">
        <v>108</v>
      </c>
      <c r="B199" s="144" t="s">
        <v>211</v>
      </c>
      <c r="C199" s="62" t="s">
        <v>233</v>
      </c>
      <c r="D199" s="66" t="s">
        <v>32</v>
      </c>
      <c r="E199" s="66"/>
      <c r="F199" s="66" t="s">
        <v>258</v>
      </c>
      <c r="G199" s="66" t="s">
        <v>296</v>
      </c>
      <c r="H199" s="67">
        <v>315158</v>
      </c>
      <c r="I199" s="63">
        <v>201154</v>
      </c>
      <c r="J199" s="63">
        <v>201154</v>
      </c>
      <c r="K199" s="64" t="s">
        <v>31</v>
      </c>
    </row>
    <row r="200" spans="1:11" ht="15.75">
      <c r="A200" s="151"/>
      <c r="B200" s="144"/>
      <c r="C200" s="125" t="s">
        <v>233</v>
      </c>
      <c r="D200" s="125" t="s">
        <v>34</v>
      </c>
      <c r="E200" s="125"/>
      <c r="F200" s="125" t="s">
        <v>258</v>
      </c>
      <c r="G200" s="125" t="s">
        <v>296</v>
      </c>
      <c r="H200" s="67">
        <v>1220792.26</v>
      </c>
      <c r="I200" s="63">
        <v>583410.77</v>
      </c>
      <c r="J200" s="63">
        <v>584610.77</v>
      </c>
      <c r="K200" s="64" t="s">
        <v>31</v>
      </c>
    </row>
    <row r="201" spans="1:11" ht="15.75">
      <c r="A201" s="151"/>
      <c r="B201" s="144"/>
      <c r="C201" s="120" t="s">
        <v>233</v>
      </c>
      <c r="D201" s="120" t="s">
        <v>35</v>
      </c>
      <c r="E201" s="120"/>
      <c r="F201" s="120" t="s">
        <v>258</v>
      </c>
      <c r="G201" s="120" t="s">
        <v>296</v>
      </c>
      <c r="H201" s="67"/>
      <c r="I201" s="63"/>
      <c r="J201" s="63"/>
      <c r="K201" s="64"/>
    </row>
    <row r="202" spans="1:11" ht="15.75">
      <c r="A202" s="151"/>
      <c r="B202" s="144"/>
      <c r="C202" s="120" t="s">
        <v>233</v>
      </c>
      <c r="D202" s="120" t="s">
        <v>35</v>
      </c>
      <c r="E202" s="120" t="s">
        <v>375</v>
      </c>
      <c r="F202" s="120" t="s">
        <v>258</v>
      </c>
      <c r="G202" s="120" t="s">
        <v>296</v>
      </c>
      <c r="H202" s="67">
        <v>1794235.44</v>
      </c>
      <c r="I202" s="63"/>
      <c r="J202" s="63"/>
      <c r="K202" s="64"/>
    </row>
    <row r="203" spans="1:11" ht="15.75">
      <c r="A203" s="146" t="s">
        <v>109</v>
      </c>
      <c r="B203" s="144" t="s">
        <v>212</v>
      </c>
      <c r="C203" s="62" t="s">
        <v>233</v>
      </c>
      <c r="D203" s="62" t="s">
        <v>32</v>
      </c>
      <c r="E203" s="62"/>
      <c r="F203" s="62" t="s">
        <v>258</v>
      </c>
      <c r="G203" s="62" t="s">
        <v>297</v>
      </c>
      <c r="H203" s="67"/>
      <c r="I203" s="63"/>
      <c r="J203" s="63"/>
      <c r="K203" s="64" t="s">
        <v>31</v>
      </c>
    </row>
    <row r="204" spans="1:11" ht="15.75">
      <c r="A204" s="146"/>
      <c r="B204" s="144"/>
      <c r="C204" s="121" t="s">
        <v>233</v>
      </c>
      <c r="D204" s="121" t="s">
        <v>34</v>
      </c>
      <c r="E204" s="121"/>
      <c r="F204" s="121" t="s">
        <v>258</v>
      </c>
      <c r="G204" s="121" t="s">
        <v>297</v>
      </c>
      <c r="H204" s="67"/>
      <c r="I204" s="63"/>
      <c r="J204" s="63"/>
      <c r="K204" s="64"/>
    </row>
    <row r="205" spans="1:11" ht="15.75">
      <c r="A205" s="146" t="s">
        <v>110</v>
      </c>
      <c r="B205" s="144" t="s">
        <v>213</v>
      </c>
      <c r="C205" s="62" t="s">
        <v>233</v>
      </c>
      <c r="D205" s="62" t="s">
        <v>32</v>
      </c>
      <c r="E205" s="62"/>
      <c r="F205" s="62" t="s">
        <v>258</v>
      </c>
      <c r="G205" s="62" t="s">
        <v>298</v>
      </c>
      <c r="H205" s="63">
        <v>744500</v>
      </c>
      <c r="I205" s="63">
        <v>600000</v>
      </c>
      <c r="J205" s="63">
        <v>600000</v>
      </c>
      <c r="K205" s="64" t="s">
        <v>31</v>
      </c>
    </row>
    <row r="206" spans="1:11" ht="15.75">
      <c r="A206" s="146" t="s">
        <v>110</v>
      </c>
      <c r="B206" s="145"/>
      <c r="C206" s="62" t="s">
        <v>233</v>
      </c>
      <c r="D206" s="62" t="s">
        <v>34</v>
      </c>
      <c r="E206" s="62"/>
      <c r="F206" s="62" t="s">
        <v>258</v>
      </c>
      <c r="G206" s="62" t="s">
        <v>298</v>
      </c>
      <c r="H206" s="63">
        <v>47200</v>
      </c>
      <c r="I206" s="63"/>
      <c r="J206" s="63"/>
      <c r="K206" s="64" t="s">
        <v>31</v>
      </c>
    </row>
    <row r="207" spans="1:11" ht="15.75">
      <c r="A207" s="146" t="s">
        <v>111</v>
      </c>
      <c r="B207" s="144" t="s">
        <v>214</v>
      </c>
      <c r="C207" s="62" t="s">
        <v>233</v>
      </c>
      <c r="D207" s="62" t="s">
        <v>32</v>
      </c>
      <c r="E207" s="62"/>
      <c r="F207" s="62" t="s">
        <v>258</v>
      </c>
      <c r="G207" s="62" t="s">
        <v>299</v>
      </c>
      <c r="H207" s="63">
        <v>483969.75</v>
      </c>
      <c r="I207" s="63">
        <v>377000</v>
      </c>
      <c r="J207" s="63">
        <v>377000</v>
      </c>
      <c r="K207" s="64" t="s">
        <v>31</v>
      </c>
    </row>
    <row r="208" spans="1:11" ht="15.75">
      <c r="A208" s="146" t="s">
        <v>111</v>
      </c>
      <c r="B208" s="145"/>
      <c r="C208" s="62" t="s">
        <v>233</v>
      </c>
      <c r="D208" s="62" t="s">
        <v>34</v>
      </c>
      <c r="E208" s="62"/>
      <c r="F208" s="62" t="s">
        <v>258</v>
      </c>
      <c r="G208" s="62" t="s">
        <v>299</v>
      </c>
      <c r="H208" s="63">
        <v>1600000</v>
      </c>
      <c r="I208" s="63">
        <v>1400000</v>
      </c>
      <c r="J208" s="63">
        <v>1400000</v>
      </c>
      <c r="K208" s="64" t="s">
        <v>31</v>
      </c>
    </row>
    <row r="209" spans="1:11" ht="15.75">
      <c r="A209" s="151" t="s">
        <v>112</v>
      </c>
      <c r="B209" s="149" t="s">
        <v>215</v>
      </c>
      <c r="C209" s="66" t="s">
        <v>233</v>
      </c>
      <c r="D209" s="66" t="s">
        <v>32</v>
      </c>
      <c r="E209" s="66"/>
      <c r="F209" s="66" t="s">
        <v>258</v>
      </c>
      <c r="G209" s="66" t="s">
        <v>300</v>
      </c>
      <c r="H209" s="63">
        <v>213187.5</v>
      </c>
      <c r="I209" s="63">
        <v>200000</v>
      </c>
      <c r="J209" s="63">
        <v>200000</v>
      </c>
      <c r="K209" s="64" t="s">
        <v>31</v>
      </c>
    </row>
    <row r="210" spans="1:11" ht="15.75">
      <c r="A210" s="151" t="s">
        <v>112</v>
      </c>
      <c r="B210" s="150"/>
      <c r="C210" s="66" t="s">
        <v>233</v>
      </c>
      <c r="D210" s="66" t="s">
        <v>34</v>
      </c>
      <c r="E210" s="66"/>
      <c r="F210" s="66" t="s">
        <v>258</v>
      </c>
      <c r="G210" s="66" t="s">
        <v>300</v>
      </c>
      <c r="H210" s="67">
        <v>665441</v>
      </c>
      <c r="I210" s="63">
        <v>500000</v>
      </c>
      <c r="J210" s="63">
        <v>500000</v>
      </c>
      <c r="K210" s="64" t="s">
        <v>31</v>
      </c>
    </row>
    <row r="211" spans="1:11" ht="15.75">
      <c r="A211" s="146" t="s">
        <v>113</v>
      </c>
      <c r="B211" s="144" t="s">
        <v>216</v>
      </c>
      <c r="C211" s="62" t="s">
        <v>233</v>
      </c>
      <c r="D211" s="62" t="s">
        <v>32</v>
      </c>
      <c r="E211" s="62"/>
      <c r="F211" s="62" t="s">
        <v>258</v>
      </c>
      <c r="G211" s="62" t="s">
        <v>301</v>
      </c>
      <c r="H211" s="67">
        <v>36986.67</v>
      </c>
      <c r="I211" s="63">
        <v>30000</v>
      </c>
      <c r="J211" s="63">
        <v>30000</v>
      </c>
      <c r="K211" s="64" t="s">
        <v>31</v>
      </c>
    </row>
    <row r="212" spans="1:11" ht="15.75">
      <c r="A212" s="146"/>
      <c r="B212" s="144"/>
      <c r="C212" s="121" t="s">
        <v>233</v>
      </c>
      <c r="D212" s="121" t="s">
        <v>34</v>
      </c>
      <c r="E212" s="121"/>
      <c r="F212" s="121" t="s">
        <v>258</v>
      </c>
      <c r="G212" s="121" t="s">
        <v>301</v>
      </c>
      <c r="H212" s="67">
        <v>105754</v>
      </c>
      <c r="I212" s="63">
        <v>30000</v>
      </c>
      <c r="J212" s="63">
        <v>30000</v>
      </c>
      <c r="K212" s="64"/>
    </row>
    <row r="213" spans="1:11" ht="15.75">
      <c r="A213" s="146"/>
      <c r="B213" s="144"/>
      <c r="C213" s="121" t="s">
        <v>233</v>
      </c>
      <c r="D213" s="121" t="s">
        <v>35</v>
      </c>
      <c r="E213" s="121"/>
      <c r="F213" s="121" t="s">
        <v>258</v>
      </c>
      <c r="G213" s="121" t="s">
        <v>301</v>
      </c>
      <c r="H213" s="67"/>
      <c r="I213" s="63"/>
      <c r="J213" s="63"/>
      <c r="K213" s="64"/>
    </row>
    <row r="214" spans="1:11" ht="15.75">
      <c r="A214" s="151" t="s">
        <v>114</v>
      </c>
      <c r="B214" s="149" t="s">
        <v>217</v>
      </c>
      <c r="C214" s="66" t="s">
        <v>233</v>
      </c>
      <c r="D214" s="66" t="s">
        <v>32</v>
      </c>
      <c r="E214" s="66"/>
      <c r="F214" s="66" t="s">
        <v>258</v>
      </c>
      <c r="G214" s="66" t="s">
        <v>302</v>
      </c>
      <c r="H214" s="63">
        <v>386570.95</v>
      </c>
      <c r="I214" s="63">
        <v>273000</v>
      </c>
      <c r="J214" s="63">
        <v>273000</v>
      </c>
      <c r="K214" s="64" t="s">
        <v>31</v>
      </c>
    </row>
    <row r="215" spans="1:11" ht="15.75">
      <c r="A215" s="151"/>
      <c r="B215" s="149"/>
      <c r="C215" s="114" t="s">
        <v>233</v>
      </c>
      <c r="D215" s="114" t="s">
        <v>34</v>
      </c>
      <c r="E215" s="114"/>
      <c r="F215" s="114" t="s">
        <v>258</v>
      </c>
      <c r="G215" s="114" t="s">
        <v>302</v>
      </c>
      <c r="H215" s="63">
        <v>1852155.87</v>
      </c>
      <c r="I215" s="63">
        <v>1300000</v>
      </c>
      <c r="J215" s="63">
        <v>1300000</v>
      </c>
      <c r="K215" s="64" t="s">
        <v>31</v>
      </c>
    </row>
    <row r="216" spans="1:11" ht="15.75">
      <c r="A216" s="151"/>
      <c r="B216" s="149"/>
      <c r="C216" s="66" t="s">
        <v>233</v>
      </c>
      <c r="D216" s="66" t="s">
        <v>35</v>
      </c>
      <c r="E216" s="66"/>
      <c r="F216" s="114" t="s">
        <v>258</v>
      </c>
      <c r="G216" s="114" t="s">
        <v>302</v>
      </c>
      <c r="H216" s="67"/>
      <c r="I216" s="63"/>
      <c r="J216" s="63"/>
      <c r="K216" s="64" t="s">
        <v>31</v>
      </c>
    </row>
    <row r="217" spans="1:11" ht="15.75">
      <c r="A217" s="151" t="s">
        <v>115</v>
      </c>
      <c r="B217" s="149" t="s">
        <v>218</v>
      </c>
      <c r="C217" s="66" t="s">
        <v>233</v>
      </c>
      <c r="D217" s="66" t="s">
        <v>32</v>
      </c>
      <c r="E217" s="66"/>
      <c r="F217" s="66" t="s">
        <v>258</v>
      </c>
      <c r="G217" s="66" t="s">
        <v>303</v>
      </c>
      <c r="H217" s="67"/>
      <c r="I217" s="63"/>
      <c r="J217" s="63"/>
      <c r="K217" s="64" t="s">
        <v>31</v>
      </c>
    </row>
    <row r="218" spans="1:11" ht="15.75">
      <c r="A218" s="151"/>
      <c r="B218" s="149"/>
      <c r="C218" s="120" t="s">
        <v>233</v>
      </c>
      <c r="D218" s="120" t="s">
        <v>34</v>
      </c>
      <c r="E218" s="120"/>
      <c r="F218" s="120" t="s">
        <v>258</v>
      </c>
      <c r="G218" s="120" t="s">
        <v>303</v>
      </c>
      <c r="H218" s="67"/>
      <c r="I218" s="63"/>
      <c r="J218" s="63"/>
      <c r="K218" s="64"/>
    </row>
    <row r="219" spans="1:11" ht="15.75">
      <c r="A219" s="151"/>
      <c r="B219" s="149"/>
      <c r="C219" s="66" t="s">
        <v>233</v>
      </c>
      <c r="D219" s="66" t="s">
        <v>35</v>
      </c>
      <c r="E219" s="66"/>
      <c r="F219" s="66" t="s">
        <v>258</v>
      </c>
      <c r="G219" s="66" t="s">
        <v>303</v>
      </c>
      <c r="H219" s="67"/>
      <c r="I219" s="63"/>
      <c r="J219" s="63"/>
      <c r="K219" s="64" t="s">
        <v>31</v>
      </c>
    </row>
    <row r="220" spans="1:11" ht="15.75">
      <c r="A220" s="146" t="s">
        <v>116</v>
      </c>
      <c r="B220" s="144" t="s">
        <v>219</v>
      </c>
      <c r="C220" s="62" t="s">
        <v>233</v>
      </c>
      <c r="D220" s="62" t="s">
        <v>32</v>
      </c>
      <c r="E220" s="62"/>
      <c r="F220" s="62" t="s">
        <v>258</v>
      </c>
      <c r="G220" s="62" t="s">
        <v>304</v>
      </c>
      <c r="H220" s="67">
        <v>25538</v>
      </c>
      <c r="I220" s="63">
        <v>15000</v>
      </c>
      <c r="J220" s="63">
        <v>15000</v>
      </c>
      <c r="K220" s="64" t="s">
        <v>31</v>
      </c>
    </row>
    <row r="221" spans="1:11" ht="15.75">
      <c r="A221" s="146"/>
      <c r="B221" s="144"/>
      <c r="C221" s="121" t="s">
        <v>233</v>
      </c>
      <c r="D221" s="121" t="s">
        <v>34</v>
      </c>
      <c r="E221" s="121"/>
      <c r="F221" s="121" t="s">
        <v>258</v>
      </c>
      <c r="G221" s="121" t="s">
        <v>304</v>
      </c>
      <c r="H221" s="67">
        <v>21688</v>
      </c>
      <c r="I221" s="63">
        <v>35000</v>
      </c>
      <c r="J221" s="63">
        <v>35000</v>
      </c>
      <c r="K221" s="64"/>
    </row>
    <row r="222" spans="1:11" ht="15.75">
      <c r="A222" s="41" t="s">
        <v>373</v>
      </c>
      <c r="B222" s="75" t="s">
        <v>220</v>
      </c>
      <c r="C222" s="75" t="s">
        <v>233</v>
      </c>
      <c r="D222" s="75" t="s">
        <v>31</v>
      </c>
      <c r="E222" s="75"/>
      <c r="F222" s="75" t="s">
        <v>374</v>
      </c>
      <c r="G222" s="75" t="s">
        <v>31</v>
      </c>
      <c r="H222" s="76">
        <f>SUM(H224:H226)</f>
        <v>6106023.1900000004</v>
      </c>
      <c r="I222" s="76">
        <f>SUM(I224:I226)</f>
        <v>6968846</v>
      </c>
      <c r="J222" s="76">
        <f>SUM(J224:J226)</f>
        <v>6968846</v>
      </c>
      <c r="K222" s="76" t="s">
        <v>31</v>
      </c>
    </row>
    <row r="223" spans="1:11" s="48" customFormat="1" ht="12.75">
      <c r="A223" s="14" t="s">
        <v>23</v>
      </c>
      <c r="B223" s="84"/>
      <c r="C223" s="84"/>
      <c r="D223" s="84"/>
      <c r="E223" s="59"/>
      <c r="F223" s="84"/>
      <c r="G223" s="84"/>
      <c r="H223" s="85"/>
      <c r="I223" s="85"/>
      <c r="J223" s="85"/>
      <c r="K223" s="86"/>
    </row>
    <row r="224" spans="1:11" ht="15.75">
      <c r="A224" s="151" t="s">
        <v>105</v>
      </c>
      <c r="B224" s="149" t="s">
        <v>372</v>
      </c>
      <c r="C224" s="120" t="s">
        <v>233</v>
      </c>
      <c r="D224" s="120" t="s">
        <v>32</v>
      </c>
      <c r="E224" s="120"/>
      <c r="F224" s="120" t="s">
        <v>374</v>
      </c>
      <c r="G224" s="120" t="s">
        <v>293</v>
      </c>
      <c r="H224" s="67">
        <v>233340.5</v>
      </c>
      <c r="I224" s="63">
        <v>414906</v>
      </c>
      <c r="J224" s="63">
        <v>414906</v>
      </c>
      <c r="K224" s="64" t="s">
        <v>31</v>
      </c>
    </row>
    <row r="225" spans="1:11" ht="15.75">
      <c r="A225" s="151"/>
      <c r="B225" s="149"/>
      <c r="C225" s="120" t="s">
        <v>233</v>
      </c>
      <c r="D225" s="120" t="s">
        <v>34</v>
      </c>
      <c r="E225" s="120"/>
      <c r="F225" s="120" t="s">
        <v>374</v>
      </c>
      <c r="G225" s="120" t="s">
        <v>293</v>
      </c>
      <c r="H225" s="67">
        <v>5872682.6900000004</v>
      </c>
      <c r="I225" s="63">
        <v>6553940</v>
      </c>
      <c r="J225" s="63">
        <v>6553940</v>
      </c>
      <c r="K225" s="64"/>
    </row>
    <row r="226" spans="1:11" ht="15.75">
      <c r="A226" s="151"/>
      <c r="B226" s="149"/>
      <c r="C226" s="120" t="s">
        <v>233</v>
      </c>
      <c r="D226" s="120" t="s">
        <v>35</v>
      </c>
      <c r="E226" s="120"/>
      <c r="F226" s="120" t="s">
        <v>374</v>
      </c>
      <c r="G226" s="120" t="s">
        <v>293</v>
      </c>
      <c r="H226" s="67"/>
      <c r="I226" s="63"/>
      <c r="J226" s="63"/>
      <c r="K226" s="64"/>
    </row>
    <row r="227" spans="1:11" ht="31.5">
      <c r="A227" s="41" t="s">
        <v>117</v>
      </c>
      <c r="B227" s="75" t="s">
        <v>326</v>
      </c>
      <c r="C227" s="75" t="s">
        <v>233</v>
      </c>
      <c r="D227" s="75" t="s">
        <v>31</v>
      </c>
      <c r="E227" s="75"/>
      <c r="F227" s="75" t="s">
        <v>239</v>
      </c>
      <c r="G227" s="75" t="s">
        <v>31</v>
      </c>
      <c r="H227" s="76">
        <f>H229</f>
        <v>0</v>
      </c>
      <c r="I227" s="76">
        <f t="shared" ref="I227:J227" si="6">I229</f>
        <v>0</v>
      </c>
      <c r="J227" s="76">
        <f t="shared" si="6"/>
        <v>0</v>
      </c>
      <c r="K227" s="76"/>
    </row>
    <row r="228" spans="1:11" s="48" customFormat="1" ht="12.75">
      <c r="A228" s="14" t="s">
        <v>23</v>
      </c>
      <c r="B228" s="84"/>
      <c r="C228" s="84"/>
      <c r="D228" s="84"/>
      <c r="E228" s="59"/>
      <c r="F228" s="84"/>
      <c r="G228" s="84"/>
      <c r="H228" s="85"/>
      <c r="I228" s="85"/>
      <c r="J228" s="85"/>
      <c r="K228" s="86"/>
    </row>
    <row r="229" spans="1:11" ht="31.5">
      <c r="A229" s="43" t="s">
        <v>118</v>
      </c>
      <c r="B229" s="66" t="s">
        <v>329</v>
      </c>
      <c r="C229" s="66" t="s">
        <v>233</v>
      </c>
      <c r="D229" s="66" t="s">
        <v>31</v>
      </c>
      <c r="E229" s="66"/>
      <c r="F229" s="66" t="s">
        <v>259</v>
      </c>
      <c r="G229" s="66" t="s">
        <v>31</v>
      </c>
      <c r="H229" s="67"/>
      <c r="I229" s="63"/>
      <c r="J229" s="63"/>
      <c r="K229" s="64"/>
    </row>
    <row r="230" spans="1:11" s="48" customFormat="1" ht="12.75">
      <c r="A230" s="88" t="s">
        <v>23</v>
      </c>
      <c r="B230" s="89"/>
      <c r="C230" s="89"/>
      <c r="D230" s="89"/>
      <c r="E230" s="96"/>
      <c r="F230" s="89"/>
      <c r="G230" s="89"/>
      <c r="H230" s="90"/>
      <c r="I230" s="85"/>
      <c r="J230" s="85"/>
      <c r="K230" s="86"/>
    </row>
    <row r="231" spans="1:11" ht="15.75">
      <c r="A231" s="147" t="s">
        <v>108</v>
      </c>
      <c r="B231" s="66" t="s">
        <v>332</v>
      </c>
      <c r="C231" s="66" t="s">
        <v>233</v>
      </c>
      <c r="D231" s="66" t="s">
        <v>32</v>
      </c>
      <c r="E231" s="66"/>
      <c r="F231" s="66" t="s">
        <v>259</v>
      </c>
      <c r="G231" s="66" t="s">
        <v>296</v>
      </c>
      <c r="H231" s="67"/>
      <c r="I231" s="63"/>
      <c r="J231" s="63"/>
      <c r="K231" s="64"/>
    </row>
    <row r="232" spans="1:11" ht="15.75">
      <c r="A232" s="148"/>
      <c r="B232" s="120" t="s">
        <v>335</v>
      </c>
      <c r="C232" s="120" t="s">
        <v>233</v>
      </c>
      <c r="D232" s="120" t="s">
        <v>314</v>
      </c>
      <c r="E232" s="120"/>
      <c r="F232" s="120" t="s">
        <v>259</v>
      </c>
      <c r="G232" s="120" t="s">
        <v>296</v>
      </c>
      <c r="H232" s="67"/>
      <c r="I232" s="63"/>
      <c r="J232" s="63"/>
      <c r="K232" s="64"/>
    </row>
    <row r="233" spans="1:11" ht="15.75">
      <c r="A233" s="37" t="s">
        <v>119</v>
      </c>
      <c r="B233" s="71" t="s">
        <v>223</v>
      </c>
      <c r="C233" s="71" t="s">
        <v>31</v>
      </c>
      <c r="D233" s="71" t="s">
        <v>31</v>
      </c>
      <c r="E233" s="71"/>
      <c r="F233" s="71" t="s">
        <v>238</v>
      </c>
      <c r="G233" s="71" t="s">
        <v>31</v>
      </c>
      <c r="H233" s="72">
        <f>H235</f>
        <v>-200000</v>
      </c>
      <c r="I233" s="72">
        <f t="shared" ref="I233:J233" si="7">I235</f>
        <v>0</v>
      </c>
      <c r="J233" s="72">
        <f t="shared" si="7"/>
        <v>0</v>
      </c>
      <c r="K233" s="72" t="s">
        <v>31</v>
      </c>
    </row>
    <row r="234" spans="1:11" s="48" customFormat="1" ht="12.75">
      <c r="A234" s="47" t="s">
        <v>23</v>
      </c>
      <c r="B234" s="59"/>
      <c r="C234" s="59"/>
      <c r="D234" s="59"/>
      <c r="E234" s="59"/>
      <c r="F234" s="59"/>
      <c r="G234" s="59"/>
      <c r="H234" s="60"/>
      <c r="I234" s="60"/>
      <c r="J234" s="60"/>
      <c r="K234" s="61"/>
    </row>
    <row r="235" spans="1:11" ht="15.75">
      <c r="A235" s="41" t="s">
        <v>120</v>
      </c>
      <c r="B235" s="75" t="s">
        <v>224</v>
      </c>
      <c r="C235" s="75" t="s">
        <v>31</v>
      </c>
      <c r="D235" s="75" t="s">
        <v>31</v>
      </c>
      <c r="E235" s="75"/>
      <c r="F235" s="75" t="s">
        <v>238</v>
      </c>
      <c r="G235" s="75" t="s">
        <v>305</v>
      </c>
      <c r="H235" s="76">
        <v>-200000</v>
      </c>
      <c r="I235" s="76"/>
      <c r="J235" s="76"/>
      <c r="K235" s="76"/>
    </row>
    <row r="236" spans="1:11" s="48" customFormat="1" ht="12.75">
      <c r="A236" s="14" t="s">
        <v>55</v>
      </c>
      <c r="B236" s="84"/>
      <c r="C236" s="84"/>
      <c r="D236" s="84"/>
      <c r="E236" s="59"/>
      <c r="F236" s="84"/>
      <c r="G236" s="84"/>
      <c r="H236" s="85"/>
      <c r="I236" s="85"/>
      <c r="J236" s="85"/>
      <c r="K236" s="86"/>
    </row>
    <row r="237" spans="1:11" ht="15.75">
      <c r="A237" s="33" t="s">
        <v>121</v>
      </c>
      <c r="B237" s="62" t="s">
        <v>225</v>
      </c>
      <c r="C237" s="62" t="s">
        <v>31</v>
      </c>
      <c r="D237" s="62" t="s">
        <v>31</v>
      </c>
      <c r="E237" s="62"/>
      <c r="F237" s="62" t="s">
        <v>238</v>
      </c>
      <c r="G237" s="62" t="s">
        <v>305</v>
      </c>
      <c r="H237" s="63">
        <v>-200000</v>
      </c>
      <c r="I237" s="63"/>
      <c r="J237" s="63"/>
      <c r="K237" s="64" t="s">
        <v>31</v>
      </c>
    </row>
    <row r="238" spans="1:11" ht="15.75">
      <c r="A238" s="33" t="s">
        <v>122</v>
      </c>
      <c r="B238" s="62" t="s">
        <v>226</v>
      </c>
      <c r="C238" s="62" t="s">
        <v>31</v>
      </c>
      <c r="D238" s="62" t="s">
        <v>31</v>
      </c>
      <c r="E238" s="62"/>
      <c r="F238" s="62" t="s">
        <v>238</v>
      </c>
      <c r="G238" s="62" t="s">
        <v>305</v>
      </c>
      <c r="H238" s="63"/>
      <c r="I238" s="63"/>
      <c r="J238" s="63"/>
      <c r="K238" s="64" t="s">
        <v>31</v>
      </c>
    </row>
    <row r="239" spans="1:11" ht="15.75">
      <c r="A239" s="33" t="s">
        <v>123</v>
      </c>
      <c r="B239" s="62" t="s">
        <v>227</v>
      </c>
      <c r="C239" s="62" t="s">
        <v>31</v>
      </c>
      <c r="D239" s="62" t="s">
        <v>31</v>
      </c>
      <c r="E239" s="62"/>
      <c r="F239" s="62" t="s">
        <v>238</v>
      </c>
      <c r="G239" s="62" t="s">
        <v>305</v>
      </c>
      <c r="H239" s="63"/>
      <c r="I239" s="63"/>
      <c r="J239" s="63"/>
      <c r="K239" s="64" t="s">
        <v>31</v>
      </c>
    </row>
    <row r="240" spans="1:11" ht="15.75">
      <c r="A240" s="37" t="s">
        <v>124</v>
      </c>
      <c r="B240" s="71" t="s">
        <v>228</v>
      </c>
      <c r="C240" s="71" t="s">
        <v>31</v>
      </c>
      <c r="D240" s="71" t="s">
        <v>31</v>
      </c>
      <c r="E240" s="71"/>
      <c r="F240" s="71" t="s">
        <v>31</v>
      </c>
      <c r="G240" s="71" t="s">
        <v>31</v>
      </c>
      <c r="H240" s="72">
        <f>SUM(H242:H245)</f>
        <v>55516.87</v>
      </c>
      <c r="I240" s="72">
        <f t="shared" ref="I240:J240" si="8">SUM(I242:I245)</f>
        <v>0</v>
      </c>
      <c r="J240" s="72">
        <f t="shared" si="8"/>
        <v>0</v>
      </c>
      <c r="K240" s="72" t="s">
        <v>31</v>
      </c>
    </row>
    <row r="241" spans="1:11" s="48" customFormat="1" ht="12.75">
      <c r="A241" s="14" t="s">
        <v>55</v>
      </c>
      <c r="B241" s="84"/>
      <c r="C241" s="84"/>
      <c r="D241" s="84"/>
      <c r="E241" s="59"/>
      <c r="F241" s="84"/>
      <c r="G241" s="84"/>
      <c r="H241" s="85"/>
      <c r="I241" s="85"/>
      <c r="J241" s="85"/>
      <c r="K241" s="86"/>
    </row>
    <row r="242" spans="1:11" ht="15.75">
      <c r="A242" s="25" t="s">
        <v>125</v>
      </c>
      <c r="B242" s="62" t="s">
        <v>229</v>
      </c>
      <c r="C242" s="62" t="s">
        <v>31</v>
      </c>
      <c r="D242" s="62" t="s">
        <v>32</v>
      </c>
      <c r="E242" s="62"/>
      <c r="F242" s="62" t="s">
        <v>260</v>
      </c>
      <c r="G242" s="62" t="s">
        <v>260</v>
      </c>
      <c r="H242" s="63">
        <v>47800</v>
      </c>
      <c r="I242" s="63"/>
      <c r="J242" s="63"/>
      <c r="K242" s="64" t="s">
        <v>31</v>
      </c>
    </row>
    <row r="243" spans="1:11" ht="15.75">
      <c r="A243" s="25" t="s">
        <v>25</v>
      </c>
      <c r="B243" s="62" t="s">
        <v>230</v>
      </c>
      <c r="C243" s="62" t="s">
        <v>31</v>
      </c>
      <c r="D243" s="62" t="s">
        <v>33</v>
      </c>
      <c r="E243" s="62"/>
      <c r="F243" s="62" t="s">
        <v>260</v>
      </c>
      <c r="G243" s="62" t="s">
        <v>260</v>
      </c>
      <c r="H243" s="63">
        <v>7716.87</v>
      </c>
      <c r="I243" s="63"/>
      <c r="J243" s="63"/>
      <c r="K243" s="64" t="s">
        <v>31</v>
      </c>
    </row>
    <row r="244" spans="1:11" ht="15.75">
      <c r="A244" s="152" t="s">
        <v>126</v>
      </c>
      <c r="B244" s="62" t="s">
        <v>231</v>
      </c>
      <c r="C244" s="62" t="s">
        <v>31</v>
      </c>
      <c r="D244" s="62" t="s">
        <v>34</v>
      </c>
      <c r="E244" s="62"/>
      <c r="F244" s="62" t="s">
        <v>260</v>
      </c>
      <c r="G244" s="62" t="s">
        <v>260</v>
      </c>
      <c r="H244" s="63"/>
      <c r="I244" s="63"/>
      <c r="J244" s="63"/>
      <c r="K244" s="64" t="s">
        <v>31</v>
      </c>
    </row>
    <row r="245" spans="1:11" ht="15.75">
      <c r="A245" s="153"/>
      <c r="B245" s="62" t="s">
        <v>232</v>
      </c>
      <c r="C245" s="62" t="s">
        <v>31</v>
      </c>
      <c r="D245" s="62" t="s">
        <v>35</v>
      </c>
      <c r="E245" s="62"/>
      <c r="F245" s="62" t="s">
        <v>260</v>
      </c>
      <c r="G245" s="62" t="s">
        <v>260</v>
      </c>
      <c r="H245" s="63"/>
      <c r="I245" s="63"/>
      <c r="J245" s="63"/>
      <c r="K245" s="64" t="s">
        <v>31</v>
      </c>
    </row>
    <row r="247" spans="1:11">
      <c r="H247" s="117"/>
      <c r="I247" s="117"/>
      <c r="J247" s="117"/>
    </row>
    <row r="248" spans="1:11">
      <c r="H248" s="117"/>
      <c r="I248" s="117"/>
      <c r="J248" s="117"/>
    </row>
    <row r="249" spans="1:11">
      <c r="H249" s="117"/>
      <c r="I249" s="117"/>
      <c r="J249" s="117"/>
    </row>
    <row r="250" spans="1:11">
      <c r="H250" s="117"/>
      <c r="I250" s="117"/>
      <c r="J250" s="117"/>
    </row>
    <row r="251" spans="1:11">
      <c r="H251" s="117"/>
      <c r="I251" s="117"/>
      <c r="J251" s="117"/>
    </row>
    <row r="252" spans="1:11">
      <c r="H252" s="117"/>
      <c r="I252" s="117"/>
      <c r="J252" s="117"/>
    </row>
    <row r="253" spans="1:11">
      <c r="H253" s="117"/>
      <c r="I253" s="117"/>
      <c r="J253" s="117"/>
    </row>
    <row r="254" spans="1:11">
      <c r="H254" s="117"/>
      <c r="I254" s="117"/>
      <c r="J254" s="117"/>
    </row>
    <row r="255" spans="1:11">
      <c r="H255" s="117"/>
      <c r="I255" s="117"/>
      <c r="J255" s="117"/>
    </row>
    <row r="256" spans="1:11">
      <c r="H256" s="117"/>
      <c r="I256" s="117"/>
      <c r="J256" s="117"/>
    </row>
  </sheetData>
  <autoFilter ref="A85:K245"/>
  <mergeCells count="88">
    <mergeCell ref="A102:A103"/>
    <mergeCell ref="A10:K10"/>
    <mergeCell ref="C22:G22"/>
    <mergeCell ref="H22:K22"/>
    <mergeCell ref="A22:A23"/>
    <mergeCell ref="B22:B23"/>
    <mergeCell ref="H1:K1"/>
    <mergeCell ref="H2:K2"/>
    <mergeCell ref="H3:K3"/>
    <mergeCell ref="A20:K20"/>
    <mergeCell ref="K12:K13"/>
    <mergeCell ref="A126:A127"/>
    <mergeCell ref="J12:J13"/>
    <mergeCell ref="K15:K16"/>
    <mergeCell ref="K17:K18"/>
    <mergeCell ref="J15:J16"/>
    <mergeCell ref="J17:J18"/>
    <mergeCell ref="A106:A107"/>
    <mergeCell ref="A109:A110"/>
    <mergeCell ref="A111:A112"/>
    <mergeCell ref="A116:A117"/>
    <mergeCell ref="A118:A119"/>
    <mergeCell ref="A104:A105"/>
    <mergeCell ref="A91:A93"/>
    <mergeCell ref="A96:A97"/>
    <mergeCell ref="A100:A101"/>
    <mergeCell ref="B111:B112"/>
    <mergeCell ref="B199:B202"/>
    <mergeCell ref="A128:A129"/>
    <mergeCell ref="A138:A139"/>
    <mergeCell ref="A203:A204"/>
    <mergeCell ref="A205:A206"/>
    <mergeCell ref="A136:A137"/>
    <mergeCell ref="A147:A148"/>
    <mergeCell ref="A151:A152"/>
    <mergeCell ref="A171:A172"/>
    <mergeCell ref="A173:A174"/>
    <mergeCell ref="A183:A184"/>
    <mergeCell ref="A188:A190"/>
    <mergeCell ref="A191:A193"/>
    <mergeCell ref="A194:A196"/>
    <mergeCell ref="A197:A198"/>
    <mergeCell ref="B147:B148"/>
    <mergeCell ref="B188:B190"/>
    <mergeCell ref="B191:B193"/>
    <mergeCell ref="B194:B196"/>
    <mergeCell ref="B197:B198"/>
    <mergeCell ref="B183:B184"/>
    <mergeCell ref="A244:A245"/>
    <mergeCell ref="B91:B93"/>
    <mergeCell ref="B96:B97"/>
    <mergeCell ref="B100:B101"/>
    <mergeCell ref="B102:B103"/>
    <mergeCell ref="B104:B105"/>
    <mergeCell ref="B106:B107"/>
    <mergeCell ref="B109:B110"/>
    <mergeCell ref="A211:A213"/>
    <mergeCell ref="A214:A216"/>
    <mergeCell ref="A217:A219"/>
    <mergeCell ref="A220:A221"/>
    <mergeCell ref="A199:A202"/>
    <mergeCell ref="B116:B117"/>
    <mergeCell ref="B118:B119"/>
    <mergeCell ref="B126:B127"/>
    <mergeCell ref="A231:A232"/>
    <mergeCell ref="B217:B219"/>
    <mergeCell ref="B220:B221"/>
    <mergeCell ref="B203:B204"/>
    <mergeCell ref="B205:B206"/>
    <mergeCell ref="B207:B208"/>
    <mergeCell ref="B209:B210"/>
    <mergeCell ref="B211:B213"/>
    <mergeCell ref="B214:B216"/>
    <mergeCell ref="A207:A208"/>
    <mergeCell ref="A224:A226"/>
    <mergeCell ref="B224:B226"/>
    <mergeCell ref="A209:A210"/>
    <mergeCell ref="A185:A187"/>
    <mergeCell ref="B185:B187"/>
    <mergeCell ref="B181:B182"/>
    <mergeCell ref="B128:B129"/>
    <mergeCell ref="A179:A180"/>
    <mergeCell ref="B179:B180"/>
    <mergeCell ref="B171:B172"/>
    <mergeCell ref="B173:B174"/>
    <mergeCell ref="A181:A182"/>
    <mergeCell ref="B138:B139"/>
    <mergeCell ref="B151:B152"/>
  </mergeCells>
  <printOptions horizontalCentered="1"/>
  <pageMargins left="0.39370078740157483" right="0.39370078740157483" top="0.78740157480314965" bottom="0.39370078740157483" header="0" footer="0.19685039370078741"/>
  <pageSetup paperSize="9" scale="68" fitToHeight="0" orientation="landscape" blackAndWhite="1" r:id="rId1"/>
  <headerFooter>
    <oddFooter>&amp;C&amp;P из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7"/>
  <sheetViews>
    <sheetView topLeftCell="A7" zoomScale="70" zoomScaleNormal="70" zoomScaleSheetLayoutView="70" workbookViewId="0">
      <selection activeCell="G23" sqref="G23"/>
    </sheetView>
  </sheetViews>
  <sheetFormatPr defaultRowHeight="15"/>
  <cols>
    <col min="1" max="1" width="6.375" style="49" bestFit="1" customWidth="1"/>
    <col min="2" max="2" width="85.5" style="49" customWidth="1"/>
    <col min="3" max="4" width="9" style="49"/>
    <col min="5" max="5" width="15.375" style="49" customWidth="1"/>
    <col min="6" max="8" width="15.25" style="49" bestFit="1" customWidth="1"/>
    <col min="9" max="9" width="14.75" style="49" customWidth="1"/>
    <col min="10" max="11" width="9" style="49"/>
    <col min="12" max="12" width="14.75" style="49" customWidth="1"/>
    <col min="13" max="13" width="12.125" style="49" bestFit="1" customWidth="1"/>
    <col min="14" max="14" width="12.375" style="49" bestFit="1" customWidth="1"/>
    <col min="15" max="15" width="15.125" style="49" customWidth="1"/>
    <col min="16" max="16" width="16.5" style="49" customWidth="1"/>
    <col min="17" max="17" width="9" style="49"/>
    <col min="18" max="18" width="12.375" style="49" bestFit="1" customWidth="1"/>
    <col min="19" max="16384" width="9" style="49"/>
  </cols>
  <sheetData>
    <row r="1" spans="1:18" ht="18.75">
      <c r="A1" s="173" t="s">
        <v>307</v>
      </c>
      <c r="B1" s="173"/>
      <c r="C1" s="173"/>
      <c r="D1" s="173"/>
      <c r="E1" s="173"/>
      <c r="F1" s="173"/>
      <c r="G1" s="173"/>
      <c r="H1" s="173"/>
      <c r="I1" s="173"/>
    </row>
    <row r="2" spans="1:18">
      <c r="A2" s="92"/>
      <c r="B2" s="92"/>
      <c r="C2" s="92"/>
      <c r="D2" s="92"/>
      <c r="E2" s="92"/>
      <c r="F2" s="92"/>
      <c r="G2" s="92"/>
      <c r="H2" s="92"/>
      <c r="I2" s="92"/>
    </row>
    <row r="3" spans="1:18" ht="15.75">
      <c r="A3" s="172" t="s">
        <v>308</v>
      </c>
      <c r="B3" s="174" t="s">
        <v>0</v>
      </c>
      <c r="C3" s="172" t="s">
        <v>309</v>
      </c>
      <c r="D3" s="172" t="s">
        <v>310</v>
      </c>
      <c r="E3" s="172" t="s">
        <v>311</v>
      </c>
      <c r="F3" s="174" t="s">
        <v>3</v>
      </c>
      <c r="G3" s="174"/>
      <c r="H3" s="174"/>
      <c r="I3" s="174"/>
    </row>
    <row r="4" spans="1:18">
      <c r="A4" s="172"/>
      <c r="B4" s="174"/>
      <c r="C4" s="172"/>
      <c r="D4" s="172"/>
      <c r="E4" s="172"/>
      <c r="F4" s="174" t="s">
        <v>8</v>
      </c>
      <c r="G4" s="174" t="s">
        <v>369</v>
      </c>
      <c r="H4" s="174" t="s">
        <v>370</v>
      </c>
      <c r="I4" s="172" t="s">
        <v>9</v>
      </c>
    </row>
    <row r="5" spans="1:18" ht="51.75" customHeight="1">
      <c r="A5" s="172"/>
      <c r="B5" s="174"/>
      <c r="C5" s="172"/>
      <c r="D5" s="172"/>
      <c r="E5" s="172"/>
      <c r="F5" s="175"/>
      <c r="G5" s="175"/>
      <c r="H5" s="175"/>
      <c r="I5" s="172"/>
    </row>
    <row r="6" spans="1:18" s="101" customFormat="1" ht="11.25">
      <c r="A6" s="93" t="s">
        <v>312</v>
      </c>
      <c r="B6" s="93" t="s">
        <v>32</v>
      </c>
      <c r="C6" s="93" t="s">
        <v>33</v>
      </c>
      <c r="D6" s="93" t="s">
        <v>34</v>
      </c>
      <c r="E6" s="93" t="s">
        <v>313</v>
      </c>
      <c r="F6" s="93" t="s">
        <v>35</v>
      </c>
      <c r="G6" s="93" t="s">
        <v>314</v>
      </c>
      <c r="H6" s="93" t="s">
        <v>315</v>
      </c>
      <c r="I6" s="93" t="s">
        <v>316</v>
      </c>
    </row>
    <row r="7" spans="1:18" ht="15.75">
      <c r="A7" s="97">
        <v>1</v>
      </c>
      <c r="B7" s="98" t="s">
        <v>317</v>
      </c>
      <c r="C7" s="99" t="s">
        <v>197</v>
      </c>
      <c r="D7" s="45" t="s">
        <v>31</v>
      </c>
      <c r="E7" s="45" t="s">
        <v>31</v>
      </c>
      <c r="F7" s="103">
        <f>F9+F10+F11+F15</f>
        <v>20055059.609999999</v>
      </c>
      <c r="G7" s="103">
        <f>G9+G10+G11+G15</f>
        <v>15297516.260000002</v>
      </c>
      <c r="H7" s="103">
        <f>H9+H10+H11+H15</f>
        <v>15298746.260000002</v>
      </c>
      <c r="I7" s="103">
        <f>I9+I10+I11+I15</f>
        <v>0</v>
      </c>
    </row>
    <row r="8" spans="1:18" s="48" customFormat="1" ht="12.75">
      <c r="A8" s="59"/>
      <c r="B8" s="94" t="s">
        <v>23</v>
      </c>
      <c r="C8" s="46"/>
      <c r="D8" s="46"/>
      <c r="E8" s="46"/>
      <c r="F8" s="105"/>
      <c r="G8" s="105"/>
      <c r="H8" s="105"/>
      <c r="I8" s="105"/>
    </row>
    <row r="9" spans="1:18" ht="135.75" customHeight="1">
      <c r="A9" s="62" t="s">
        <v>318</v>
      </c>
      <c r="B9" s="77" t="s">
        <v>319</v>
      </c>
      <c r="C9" s="62" t="s">
        <v>198</v>
      </c>
      <c r="D9" s="62" t="s">
        <v>31</v>
      </c>
      <c r="E9" s="62" t="s">
        <v>31</v>
      </c>
      <c r="F9" s="103"/>
      <c r="G9" s="103"/>
      <c r="H9" s="103"/>
      <c r="I9" s="103"/>
    </row>
    <row r="10" spans="1:18" ht="31.5">
      <c r="A10" s="62" t="s">
        <v>320</v>
      </c>
      <c r="B10" s="77" t="s">
        <v>321</v>
      </c>
      <c r="C10" s="62" t="s">
        <v>202</v>
      </c>
      <c r="D10" s="62" t="s">
        <v>31</v>
      </c>
      <c r="E10" s="62" t="s">
        <v>31</v>
      </c>
      <c r="F10" s="103"/>
      <c r="G10" s="103"/>
      <c r="H10" s="103"/>
      <c r="I10" s="103"/>
    </row>
    <row r="11" spans="1:18" ht="31.5">
      <c r="A11" s="62" t="s">
        <v>322</v>
      </c>
      <c r="B11" s="77" t="s">
        <v>323</v>
      </c>
      <c r="C11" s="62" t="s">
        <v>220</v>
      </c>
      <c r="D11" s="62" t="s">
        <v>31</v>
      </c>
      <c r="E11" s="62" t="s">
        <v>31</v>
      </c>
      <c r="F11" s="104"/>
      <c r="G11" s="103"/>
      <c r="H11" s="103"/>
      <c r="I11" s="103"/>
      <c r="L11" s="106"/>
      <c r="O11" s="108"/>
      <c r="P11" s="108"/>
      <c r="Q11" s="106"/>
      <c r="R11" s="106"/>
    </row>
    <row r="12" spans="1:18" s="48" customFormat="1">
      <c r="A12" s="59"/>
      <c r="B12" s="95" t="s">
        <v>23</v>
      </c>
      <c r="C12" s="46"/>
      <c r="D12" s="46"/>
      <c r="E12" s="46"/>
      <c r="F12" s="105"/>
      <c r="G12" s="105"/>
      <c r="H12" s="105"/>
      <c r="I12" s="105"/>
      <c r="K12" s="113"/>
      <c r="L12" s="107"/>
      <c r="N12" s="111"/>
      <c r="O12" s="107"/>
      <c r="P12" s="107"/>
      <c r="R12" s="107"/>
    </row>
    <row r="13" spans="1:18" ht="15.75">
      <c r="A13" s="121"/>
      <c r="B13" s="77" t="s">
        <v>376</v>
      </c>
      <c r="C13" s="121" t="s">
        <v>221</v>
      </c>
      <c r="D13" s="121" t="s">
        <v>31</v>
      </c>
      <c r="E13" s="121" t="s">
        <v>31</v>
      </c>
      <c r="F13" s="104"/>
      <c r="G13" s="103"/>
      <c r="H13" s="103"/>
      <c r="I13" s="103"/>
      <c r="L13" s="106"/>
      <c r="O13" s="108"/>
      <c r="P13" s="108"/>
      <c r="Q13" s="106"/>
      <c r="R13" s="106"/>
    </row>
    <row r="14" spans="1:18" ht="15.75">
      <c r="A14" s="121"/>
      <c r="B14" s="77" t="s">
        <v>377</v>
      </c>
      <c r="C14" s="121" t="s">
        <v>222</v>
      </c>
      <c r="D14" s="121" t="s">
        <v>31</v>
      </c>
      <c r="E14" s="121" t="s">
        <v>31</v>
      </c>
      <c r="F14" s="104"/>
      <c r="G14" s="103"/>
      <c r="H14" s="103"/>
      <c r="I14" s="103"/>
      <c r="L14" s="106"/>
      <c r="O14" s="108"/>
      <c r="P14" s="108"/>
      <c r="Q14" s="106"/>
      <c r="R14" s="106"/>
    </row>
    <row r="15" spans="1:18" ht="31.5">
      <c r="A15" s="62" t="s">
        <v>324</v>
      </c>
      <c r="B15" s="77" t="s">
        <v>325</v>
      </c>
      <c r="C15" s="62" t="s">
        <v>326</v>
      </c>
      <c r="D15" s="62" t="s">
        <v>31</v>
      </c>
      <c r="E15" s="62" t="s">
        <v>31</v>
      </c>
      <c r="F15" s="103">
        <f>F17+F21+F28</f>
        <v>20055059.609999999</v>
      </c>
      <c r="G15" s="103">
        <f>G17+G21+G28</f>
        <v>15297516.260000002</v>
      </c>
      <c r="H15" s="103">
        <f>H17+H21+H28</f>
        <v>15298746.260000002</v>
      </c>
      <c r="I15" s="103"/>
      <c r="K15" s="112"/>
      <c r="L15" s="107"/>
      <c r="N15" s="110"/>
      <c r="O15" s="107"/>
      <c r="P15" s="107"/>
      <c r="R15" s="107"/>
    </row>
    <row r="16" spans="1:18" s="48" customFormat="1">
      <c r="A16" s="59"/>
      <c r="B16" s="102" t="s">
        <v>23</v>
      </c>
      <c r="C16" s="46"/>
      <c r="D16" s="46"/>
      <c r="E16" s="46"/>
      <c r="F16" s="105"/>
      <c r="G16" s="105"/>
      <c r="H16" s="105"/>
      <c r="I16" s="105"/>
      <c r="K16" s="113"/>
      <c r="L16" s="107"/>
      <c r="N16" s="111"/>
      <c r="O16" s="107"/>
      <c r="P16" s="107"/>
      <c r="R16" s="107"/>
    </row>
    <row r="17" spans="1:18" ht="31.5">
      <c r="A17" s="62" t="s">
        <v>327</v>
      </c>
      <c r="B17" s="80" t="s">
        <v>328</v>
      </c>
      <c r="C17" s="75" t="s">
        <v>329</v>
      </c>
      <c r="D17" s="75" t="s">
        <v>31</v>
      </c>
      <c r="E17" s="75" t="s">
        <v>31</v>
      </c>
      <c r="F17" s="118">
        <f>SUM(F19:F20)</f>
        <v>14602644.83</v>
      </c>
      <c r="G17" s="118">
        <f t="shared" ref="G17:H17" si="0">SUM(G19:G20)</f>
        <v>12730126.470000001</v>
      </c>
      <c r="H17" s="118">
        <f t="shared" si="0"/>
        <v>12731326.470000001</v>
      </c>
      <c r="I17" s="118">
        <f t="shared" ref="I17" si="1">I19+I20</f>
        <v>0</v>
      </c>
      <c r="K17" s="112"/>
      <c r="L17" s="107"/>
      <c r="N17" s="110"/>
      <c r="O17" s="107"/>
      <c r="P17" s="107"/>
      <c r="R17" s="107"/>
    </row>
    <row r="18" spans="1:18" s="48" customFormat="1">
      <c r="A18" s="59"/>
      <c r="B18" s="95" t="s">
        <v>23</v>
      </c>
      <c r="C18" s="46"/>
      <c r="D18" s="46"/>
      <c r="E18" s="46"/>
      <c r="F18" s="105"/>
      <c r="G18" s="105"/>
      <c r="H18" s="105"/>
      <c r="I18" s="105"/>
      <c r="K18" s="113"/>
      <c r="L18" s="107"/>
      <c r="N18" s="111"/>
      <c r="O18" s="107"/>
      <c r="P18" s="107"/>
      <c r="R18" s="107"/>
    </row>
    <row r="19" spans="1:18" ht="15.75">
      <c r="A19" s="62" t="s">
        <v>330</v>
      </c>
      <c r="B19" s="78" t="s">
        <v>331</v>
      </c>
      <c r="C19" s="62" t="s">
        <v>332</v>
      </c>
      <c r="D19" s="62" t="s">
        <v>31</v>
      </c>
      <c r="E19" s="62" t="s">
        <v>31</v>
      </c>
      <c r="F19" s="104">
        <v>14602644.83</v>
      </c>
      <c r="G19" s="103">
        <v>12730126.470000001</v>
      </c>
      <c r="H19" s="103">
        <v>12731326.470000001</v>
      </c>
      <c r="I19" s="103"/>
      <c r="K19" s="112"/>
      <c r="L19" s="107"/>
      <c r="N19" s="110"/>
      <c r="O19" s="107"/>
      <c r="P19" s="107"/>
      <c r="R19" s="107"/>
    </row>
    <row r="20" spans="1:18" ht="15.75">
      <c r="A20" s="62" t="s">
        <v>333</v>
      </c>
      <c r="B20" s="78" t="s">
        <v>334</v>
      </c>
      <c r="C20" s="62" t="s">
        <v>335</v>
      </c>
      <c r="D20" s="62" t="s">
        <v>31</v>
      </c>
      <c r="E20" s="62" t="s">
        <v>31</v>
      </c>
      <c r="F20" s="103"/>
      <c r="G20" s="103"/>
      <c r="H20" s="103"/>
      <c r="I20" s="103"/>
      <c r="K20" s="112"/>
      <c r="L20" s="107"/>
      <c r="N20" s="110"/>
      <c r="O20" s="107"/>
      <c r="P20" s="107"/>
    </row>
    <row r="21" spans="1:18" ht="31.5">
      <c r="A21" s="62" t="s">
        <v>336</v>
      </c>
      <c r="B21" s="80" t="s">
        <v>337</v>
      </c>
      <c r="C21" s="75" t="s">
        <v>338</v>
      </c>
      <c r="D21" s="75" t="s">
        <v>31</v>
      </c>
      <c r="E21" s="75" t="s">
        <v>31</v>
      </c>
      <c r="F21" s="118">
        <f>F23+F26</f>
        <v>2041470.96</v>
      </c>
      <c r="G21" s="118">
        <f>G23+G26</f>
        <v>0</v>
      </c>
      <c r="H21" s="118">
        <f>H23+H26</f>
        <v>0</v>
      </c>
      <c r="I21" s="118">
        <f>I23+I26</f>
        <v>0</v>
      </c>
      <c r="K21" s="112"/>
      <c r="L21" s="107"/>
      <c r="N21" s="110"/>
      <c r="O21" s="107"/>
      <c r="P21" s="107"/>
    </row>
    <row r="22" spans="1:18" s="48" customFormat="1">
      <c r="A22" s="59"/>
      <c r="B22" s="95" t="s">
        <v>23</v>
      </c>
      <c r="C22" s="46"/>
      <c r="D22" s="46"/>
      <c r="E22" s="46"/>
      <c r="F22" s="105"/>
      <c r="G22" s="105"/>
      <c r="H22" s="105"/>
      <c r="I22" s="105"/>
      <c r="K22" s="113"/>
      <c r="L22" s="107"/>
      <c r="N22" s="111"/>
      <c r="O22" s="107"/>
      <c r="P22" s="107"/>
    </row>
    <row r="23" spans="1:18" ht="15.75">
      <c r="A23" s="62" t="s">
        <v>339</v>
      </c>
      <c r="B23" s="78" t="s">
        <v>331</v>
      </c>
      <c r="C23" s="62" t="s">
        <v>340</v>
      </c>
      <c r="D23" s="62" t="s">
        <v>31</v>
      </c>
      <c r="E23" s="62" t="s">
        <v>31</v>
      </c>
      <c r="F23" s="103">
        <v>2041470.96</v>
      </c>
      <c r="G23" s="103"/>
      <c r="H23" s="103"/>
      <c r="I23" s="103"/>
      <c r="K23" s="112"/>
      <c r="L23" s="107"/>
      <c r="N23" s="110"/>
      <c r="O23" s="107"/>
      <c r="P23" s="107"/>
    </row>
    <row r="24" spans="1:18" ht="15.75">
      <c r="A24" s="131"/>
      <c r="B24" s="132"/>
      <c r="C24" s="136" t="s">
        <v>394</v>
      </c>
      <c r="D24" s="121" t="s">
        <v>31</v>
      </c>
      <c r="E24" s="121" t="s">
        <v>375</v>
      </c>
      <c r="F24" s="104">
        <v>1794235.44</v>
      </c>
      <c r="G24" s="103"/>
      <c r="H24" s="103"/>
      <c r="I24" s="103"/>
      <c r="K24" s="112"/>
      <c r="L24" s="107"/>
      <c r="N24" s="110"/>
      <c r="O24" s="107"/>
      <c r="P24" s="107"/>
    </row>
    <row r="25" spans="1:18" ht="15.75">
      <c r="A25" s="136"/>
      <c r="B25" s="132"/>
      <c r="C25" s="136" t="s">
        <v>378</v>
      </c>
      <c r="D25" s="136" t="s">
        <v>31</v>
      </c>
      <c r="E25" s="136" t="s">
        <v>393</v>
      </c>
      <c r="F25" s="104">
        <v>247235.52</v>
      </c>
      <c r="G25" s="103"/>
      <c r="H25" s="103"/>
      <c r="I25" s="103"/>
      <c r="K25" s="112"/>
      <c r="L25" s="107"/>
      <c r="N25" s="110"/>
      <c r="O25" s="107"/>
      <c r="P25" s="107"/>
    </row>
    <row r="26" spans="1:18" ht="15.75">
      <c r="A26" s="62" t="s">
        <v>341</v>
      </c>
      <c r="B26" s="78" t="s">
        <v>334</v>
      </c>
      <c r="C26" s="62" t="s">
        <v>342</v>
      </c>
      <c r="D26" s="62" t="s">
        <v>31</v>
      </c>
      <c r="E26" s="62" t="s">
        <v>31</v>
      </c>
      <c r="F26" s="103"/>
      <c r="G26" s="103"/>
      <c r="H26" s="103"/>
      <c r="I26" s="103"/>
      <c r="K26" s="112"/>
      <c r="L26" s="107"/>
      <c r="N26" s="110"/>
      <c r="O26" s="107"/>
      <c r="P26" s="107"/>
    </row>
    <row r="27" spans="1:18" ht="15.75">
      <c r="A27" s="62" t="s">
        <v>343</v>
      </c>
      <c r="B27" s="119" t="s">
        <v>344</v>
      </c>
      <c r="C27" s="62" t="s">
        <v>345</v>
      </c>
      <c r="D27" s="62" t="s">
        <v>31</v>
      </c>
      <c r="E27" s="62" t="s">
        <v>31</v>
      </c>
      <c r="F27" s="103"/>
      <c r="G27" s="103"/>
      <c r="H27" s="103"/>
      <c r="I27" s="103"/>
      <c r="K27" s="112"/>
      <c r="L27" s="107"/>
      <c r="N27" s="110"/>
      <c r="O27" s="107"/>
      <c r="P27" s="107"/>
    </row>
    <row r="28" spans="1:18" ht="15.75">
      <c r="A28" s="62" t="s">
        <v>346</v>
      </c>
      <c r="B28" s="80" t="s">
        <v>347</v>
      </c>
      <c r="C28" s="75" t="s">
        <v>348</v>
      </c>
      <c r="D28" s="75" t="s">
        <v>31</v>
      </c>
      <c r="E28" s="75" t="s">
        <v>31</v>
      </c>
      <c r="F28" s="118">
        <f>F30+F31</f>
        <v>3410943.82</v>
      </c>
      <c r="G28" s="118">
        <f t="shared" ref="G28:I28" si="2">G30+G31</f>
        <v>2567389.79</v>
      </c>
      <c r="H28" s="118">
        <f t="shared" si="2"/>
        <v>2567419.79</v>
      </c>
      <c r="I28" s="118">
        <f t="shared" si="2"/>
        <v>0</v>
      </c>
      <c r="K28" s="112"/>
      <c r="L28" s="107"/>
      <c r="N28" s="110"/>
      <c r="O28" s="107"/>
      <c r="P28" s="107"/>
    </row>
    <row r="29" spans="1:18" s="48" customFormat="1">
      <c r="A29" s="59"/>
      <c r="B29" s="95" t="s">
        <v>23</v>
      </c>
      <c r="C29" s="46"/>
      <c r="D29" s="46"/>
      <c r="E29" s="46"/>
      <c r="F29" s="105"/>
      <c r="G29" s="105"/>
      <c r="H29" s="105"/>
      <c r="I29" s="105"/>
      <c r="K29" s="113"/>
      <c r="L29" s="107"/>
      <c r="N29" s="111"/>
      <c r="O29" s="107"/>
      <c r="P29" s="107"/>
    </row>
    <row r="30" spans="1:18" ht="15.75">
      <c r="A30" s="62" t="s">
        <v>349</v>
      </c>
      <c r="B30" s="78" t="s">
        <v>331</v>
      </c>
      <c r="C30" s="62" t="s">
        <v>350</v>
      </c>
      <c r="D30" s="62" t="s">
        <v>31</v>
      </c>
      <c r="E30" s="62" t="s">
        <v>31</v>
      </c>
      <c r="F30" s="103">
        <v>3410943.82</v>
      </c>
      <c r="G30" s="103">
        <v>2567389.79</v>
      </c>
      <c r="H30" s="103">
        <v>2567419.79</v>
      </c>
      <c r="I30" s="103"/>
      <c r="K30" s="112"/>
      <c r="L30" s="107"/>
      <c r="N30" s="110"/>
      <c r="O30" s="107"/>
      <c r="P30" s="107"/>
    </row>
    <row r="31" spans="1:18" ht="15.75">
      <c r="A31" s="62" t="s">
        <v>351</v>
      </c>
      <c r="B31" s="78" t="s">
        <v>352</v>
      </c>
      <c r="C31" s="62" t="s">
        <v>353</v>
      </c>
      <c r="D31" s="62" t="s">
        <v>31</v>
      </c>
      <c r="E31" s="62" t="s">
        <v>31</v>
      </c>
      <c r="F31" s="103"/>
      <c r="G31" s="103"/>
      <c r="H31" s="103"/>
      <c r="I31" s="103"/>
      <c r="K31" s="112"/>
      <c r="L31" s="107"/>
      <c r="N31" s="110"/>
      <c r="O31" s="107"/>
      <c r="P31" s="107"/>
    </row>
    <row r="32" spans="1:18" ht="31.5">
      <c r="A32" s="169" t="s">
        <v>32</v>
      </c>
      <c r="B32" s="100" t="s">
        <v>354</v>
      </c>
      <c r="C32" s="62" t="s">
        <v>355</v>
      </c>
      <c r="D32" s="62" t="s">
        <v>31</v>
      </c>
      <c r="E32" s="62" t="s">
        <v>31</v>
      </c>
      <c r="F32" s="103">
        <f>SUM(F33:F35)</f>
        <v>19807830.18</v>
      </c>
      <c r="G32" s="103">
        <f t="shared" ref="G32:I32" si="3">SUM(G33:G35)</f>
        <v>15547516.26</v>
      </c>
      <c r="H32" s="103">
        <f t="shared" si="3"/>
        <v>15548746.26</v>
      </c>
      <c r="I32" s="103">
        <f t="shared" si="3"/>
        <v>0</v>
      </c>
      <c r="L32" s="107"/>
      <c r="N32" s="107"/>
      <c r="O32" s="109"/>
      <c r="P32" s="107"/>
    </row>
    <row r="33" spans="1:14" ht="15.75">
      <c r="A33" s="145"/>
      <c r="B33" s="170" t="s">
        <v>356</v>
      </c>
      <c r="C33" s="62" t="s">
        <v>357</v>
      </c>
      <c r="D33" s="62" t="s">
        <v>360</v>
      </c>
      <c r="E33" s="62"/>
      <c r="F33" s="103">
        <v>19807830.18</v>
      </c>
      <c r="G33" s="103"/>
      <c r="H33" s="103"/>
      <c r="I33" s="103"/>
      <c r="N33" s="107"/>
    </row>
    <row r="34" spans="1:14" ht="15.75">
      <c r="A34" s="145"/>
      <c r="B34" s="171"/>
      <c r="C34" s="62" t="s">
        <v>358</v>
      </c>
      <c r="D34" s="62" t="s">
        <v>384</v>
      </c>
      <c r="E34" s="62"/>
      <c r="F34" s="103"/>
      <c r="G34" s="103">
        <v>15547516.26</v>
      </c>
      <c r="H34" s="103"/>
      <c r="I34" s="103"/>
      <c r="N34" s="107"/>
    </row>
    <row r="35" spans="1:14" ht="15.75">
      <c r="A35" s="145"/>
      <c r="B35" s="171"/>
      <c r="C35" s="62" t="s">
        <v>359</v>
      </c>
      <c r="D35" s="62" t="s">
        <v>385</v>
      </c>
      <c r="E35" s="62"/>
      <c r="F35" s="103"/>
      <c r="G35" s="103"/>
      <c r="H35" s="103">
        <v>15548746.26</v>
      </c>
      <c r="I35" s="103"/>
      <c r="N35" s="107"/>
    </row>
    <row r="36" spans="1:14" ht="31.5">
      <c r="A36" s="169" t="s">
        <v>33</v>
      </c>
      <c r="B36" s="100" t="s">
        <v>361</v>
      </c>
      <c r="C36" s="62" t="s">
        <v>362</v>
      </c>
      <c r="D36" s="62" t="s">
        <v>31</v>
      </c>
      <c r="E36" s="62" t="s">
        <v>31</v>
      </c>
      <c r="F36" s="103"/>
      <c r="G36" s="103"/>
      <c r="H36" s="103"/>
      <c r="I36" s="103"/>
      <c r="N36" s="107"/>
    </row>
    <row r="37" spans="1:14" ht="15.75">
      <c r="A37" s="145"/>
      <c r="B37" s="170" t="s">
        <v>356</v>
      </c>
      <c r="C37" s="62" t="s">
        <v>363</v>
      </c>
      <c r="D37" s="62" t="s">
        <v>360</v>
      </c>
      <c r="E37" s="62"/>
      <c r="F37" s="103"/>
      <c r="G37" s="103"/>
      <c r="H37" s="103"/>
      <c r="I37" s="103"/>
    </row>
    <row r="38" spans="1:14" ht="15.75">
      <c r="A38" s="145"/>
      <c r="B38" s="171"/>
      <c r="C38" s="62" t="s">
        <v>364</v>
      </c>
      <c r="D38" s="62" t="s">
        <v>384</v>
      </c>
      <c r="E38" s="62"/>
      <c r="F38" s="103"/>
      <c r="G38" s="103"/>
      <c r="H38" s="103"/>
      <c r="I38" s="103"/>
    </row>
    <row r="39" spans="1:14" ht="15.75">
      <c r="A39" s="145"/>
      <c r="B39" s="171"/>
      <c r="C39" s="62" t="s">
        <v>365</v>
      </c>
      <c r="D39" s="62" t="s">
        <v>385</v>
      </c>
      <c r="E39" s="62"/>
      <c r="F39" s="103"/>
      <c r="G39" s="103"/>
      <c r="H39" s="103"/>
      <c r="I39" s="103"/>
    </row>
    <row r="42" spans="1:14" ht="15.75">
      <c r="A42" s="87" t="s">
        <v>366</v>
      </c>
    </row>
    <row r="46" spans="1:14" ht="15.75">
      <c r="A46" s="87" t="s">
        <v>389</v>
      </c>
    </row>
    <row r="50" spans="1:8" ht="15.75">
      <c r="A50" s="87" t="s">
        <v>367</v>
      </c>
    </row>
    <row r="53" spans="1:8">
      <c r="F53" s="107"/>
      <c r="G53" s="107"/>
      <c r="H53" s="107"/>
    </row>
    <row r="54" spans="1:8">
      <c r="F54" s="107"/>
      <c r="G54" s="107"/>
      <c r="H54" s="107"/>
    </row>
    <row r="55" spans="1:8">
      <c r="F55" s="107"/>
      <c r="G55" s="107"/>
      <c r="H55" s="107"/>
    </row>
    <row r="56" spans="1:8">
      <c r="F56" s="107"/>
      <c r="G56" s="107"/>
      <c r="H56" s="107"/>
    </row>
    <row r="57" spans="1:8">
      <c r="F57" s="107"/>
      <c r="G57" s="107"/>
      <c r="H57" s="107"/>
    </row>
  </sheetData>
  <mergeCells count="15">
    <mergeCell ref="A1:I1"/>
    <mergeCell ref="A3:A5"/>
    <mergeCell ref="B3:B5"/>
    <mergeCell ref="C3:C5"/>
    <mergeCell ref="D3:D5"/>
    <mergeCell ref="E3:E5"/>
    <mergeCell ref="F3:I3"/>
    <mergeCell ref="F4:F5"/>
    <mergeCell ref="G4:G5"/>
    <mergeCell ref="H4:H5"/>
    <mergeCell ref="A36:A39"/>
    <mergeCell ref="B37:B39"/>
    <mergeCell ref="I4:I5"/>
    <mergeCell ref="A32:A35"/>
    <mergeCell ref="B33:B35"/>
  </mergeCells>
  <printOptions horizontalCentered="1"/>
  <pageMargins left="0.39370078740157483" right="0.39370078740157483" top="0.78740157480314965" bottom="0.39370078740157483" header="0" footer="0.19685039370078741"/>
  <pageSetup paperSize="9" scale="68" fitToHeight="0" orientation="landscape" blackAndWhite="1" r:id="rId1"/>
  <headerFooter>
    <oddFooter>&amp;C&amp;P из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Раздел 1</vt:lpstr>
      <vt:lpstr>Раздел 2</vt:lpstr>
      <vt:lpstr>'Раздел 1'!Заголовки_для_печати</vt:lpstr>
      <vt:lpstr>'Раздел 2'!Заголовки_для_печати</vt:lpstr>
      <vt:lpstr>'Раздел 1'!Область_печати</vt:lpstr>
      <vt:lpstr>'Раздел 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Герман Алина Валерьевна</dc:creator>
  <cp:lastModifiedBy>ГлавБух</cp:lastModifiedBy>
  <cp:lastPrinted>2022-02-02T09:11:55Z</cp:lastPrinted>
  <dcterms:created xsi:type="dcterms:W3CDTF">2020-07-22T04:26:01Z</dcterms:created>
  <dcterms:modified xsi:type="dcterms:W3CDTF">2022-02-03T09:07:28Z</dcterms:modified>
</cp:coreProperties>
</file>